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80" windowHeight="4730" tabRatio="946" activeTab="0"/>
  </bookViews>
  <sheets>
    <sheet name="所要額調書" sheetId="1" r:id="rId1"/>
    <sheet name="計画表1(住居ごと)" sheetId="2" r:id="rId2"/>
    <sheet name="計画表2(住居ごと) " sheetId="3" r:id="rId3"/>
    <sheet name="計画表3(住居ごと) " sheetId="4" r:id="rId4"/>
    <sheet name="計画表4(住居ごと) " sheetId="5" r:id="rId5"/>
    <sheet name="計画表5(住居ごと) " sheetId="6" r:id="rId6"/>
    <sheet name="計画表6(住居ごと) " sheetId="7" r:id="rId7"/>
    <sheet name="計画表7(住居ごと) " sheetId="8" r:id="rId8"/>
    <sheet name="予算書（記入例） " sheetId="9" r:id="rId9"/>
  </sheets>
  <definedNames>
    <definedName name="_xlfn.SINGLE" hidden="1">#NAME?</definedName>
    <definedName name="_xlfn.SUMIFS" hidden="1">#NAME?</definedName>
    <definedName name="_xlnm.Print_Area" localSheetId="1">'計画表1(住居ごと)'!$B$1:$X$32</definedName>
    <definedName name="_xlnm.Print_Area" localSheetId="2">'計画表2(住居ごと) '!$B$1:$X$32</definedName>
    <definedName name="_xlnm.Print_Area" localSheetId="3">'計画表3(住居ごと) '!$B$1:$X$32</definedName>
    <definedName name="_xlnm.Print_Area" localSheetId="4">'計画表4(住居ごと) '!$B$1:$X$32</definedName>
    <definedName name="_xlnm.Print_Area" localSheetId="5">'計画表5(住居ごと) '!$B$1:$X$32</definedName>
    <definedName name="_xlnm.Print_Area" localSheetId="6">'計画表6(住居ごと) '!$B$1:$X$32</definedName>
    <definedName name="_xlnm.Print_Area" localSheetId="7">'計画表7(住居ごと) '!$B$1:$X$32</definedName>
    <definedName name="_xlnm.Print_Area" localSheetId="8">'予算書（記入例） '!$A$2:$J$60</definedName>
  </definedNames>
  <calcPr fullCalcOnLoad="1"/>
</workbook>
</file>

<file path=xl/sharedStrings.xml><?xml version="1.0" encoding="utf-8"?>
<sst xmlns="http://schemas.openxmlformats.org/spreadsheetml/2006/main" count="928" uniqueCount="146">
  <si>
    <t>（単位：円）</t>
  </si>
  <si>
    <t>定員</t>
  </si>
  <si>
    <t>合計</t>
  </si>
  <si>
    <t>共同生活住居名</t>
  </si>
  <si>
    <t>4月
提供分</t>
  </si>
  <si>
    <t>5月
提供分</t>
  </si>
  <si>
    <t>6月
提供分</t>
  </si>
  <si>
    <t>7月
提供分</t>
  </si>
  <si>
    <t>8月
提供分</t>
  </si>
  <si>
    <t>9月
提供分</t>
  </si>
  <si>
    <t>10月
提供分</t>
  </si>
  <si>
    <t>11月
提供分</t>
  </si>
  <si>
    <t>12月
提供分</t>
  </si>
  <si>
    <t>1月
提供分</t>
  </si>
  <si>
    <t>2月
提供分</t>
  </si>
  <si>
    <t>3月
提供分</t>
  </si>
  <si>
    <t>非該当</t>
  </si>
  <si>
    <t>世話人配置</t>
  </si>
  <si>
    <t>対象者数</t>
  </si>
  <si>
    <t>補助基準額</t>
  </si>
  <si>
    <t>２名</t>
  </si>
  <si>
    <t>３名</t>
  </si>
  <si>
    <t>４名</t>
  </si>
  <si>
    <t>５名</t>
  </si>
  <si>
    <t>６名</t>
  </si>
  <si>
    <t>区分1</t>
  </si>
  <si>
    <t>区分2</t>
  </si>
  <si>
    <t>区分3</t>
  </si>
  <si>
    <t>区分4</t>
  </si>
  <si>
    <t>区分5</t>
  </si>
  <si>
    <t>区分6</t>
  </si>
  <si>
    <t>４：１</t>
  </si>
  <si>
    <t>５：１</t>
  </si>
  <si>
    <t>６：１</t>
  </si>
  <si>
    <t>区分１</t>
  </si>
  <si>
    <t>区分２</t>
  </si>
  <si>
    <t>区分３</t>
  </si>
  <si>
    <t>区分４</t>
  </si>
  <si>
    <t>区分５</t>
  </si>
  <si>
    <t>区分６</t>
  </si>
  <si>
    <t>合　　　　　　計</t>
  </si>
  <si>
    <t>非該当</t>
  </si>
  <si>
    <t>事業所名</t>
  </si>
  <si>
    <t>基準
単価ａ</t>
  </si>
  <si>
    <t>補助基準単価と比べ少ない額ｂ</t>
  </si>
  <si>
    <t>計画表1</t>
  </si>
  <si>
    <t>計画表2</t>
  </si>
  <si>
    <t>計画表3</t>
  </si>
  <si>
    <t>計画表4</t>
  </si>
  <si>
    <t>計画表5</t>
  </si>
  <si>
    <t>利用月数ｃ</t>
  </si>
  <si>
    <t>～</t>
  </si>
  <si>
    <t>(下段)利用期間</t>
  </si>
  <si>
    <t>(上段)補助基準額ｄ
ａ×ｃ－ｂ</t>
  </si>
  <si>
    <t>計</t>
  </si>
  <si>
    <t>備考</t>
  </si>
  <si>
    <t>補助基準額　Ｄ</t>
  </si>
  <si>
    <t>【内訳】</t>
  </si>
  <si>
    <t>市川市障害者グループホーム運営費補助金所要額調書　　</t>
  </si>
  <si>
    <t xml:space="preserve"> 月 日</t>
  </si>
  <si>
    <t>障害
支援
区分</t>
  </si>
  <si>
    <t>国報酬</t>
  </si>
  <si>
    <t>３．「利用月数ｃ」には「1」を入力してください。ただし、入居者が月の途中で入退去した場合には日割計算を行い、小数点以下第２位まで入力してください（小数点第３位以下切捨て）。</t>
  </si>
  <si>
    <t>国報酬の計</t>
  </si>
  <si>
    <t>※　エクセル様式を使用の場合は網掛部分のみ入力（他の部分は別シートの計画表を入力すると自動で
　表示されます。）。</t>
  </si>
  <si>
    <t>補助対象経費の支出予定額(A)</t>
  </si>
  <si>
    <t>補助所要額(E) (CとDを比較して少ない方の額)</t>
  </si>
  <si>
    <t>差引額(C) (A-B)</t>
  </si>
  <si>
    <t>寄付金その他の収入</t>
  </si>
  <si>
    <t>(B)　「国報酬の計」は、共同生活援助サービス費（体験利用を除く。）、外部サービス利用型共同生活
　援助サービス費（体験利用を除く。）、入院時支援特別加算、長期入院時支援特別加算、帰宅時支援
　加算、長期帰宅時支援加算の合計額であり、下記の内訳の国報酬の計と同額です。</t>
  </si>
  <si>
    <r>
      <t>市川市障害者グループホーム運営費補助金実施計画表</t>
    </r>
    <r>
      <rPr>
        <sz val="10"/>
        <rFont val="ＭＳ Ｐ明朝"/>
        <family val="1"/>
      </rPr>
      <t>　　　（</t>
    </r>
    <r>
      <rPr>
        <u val="single"/>
        <sz val="10"/>
        <rFont val="ＭＳ Ｐ明朝"/>
        <family val="1"/>
      </rPr>
      <t>※エクセル様式を使用の場合は網掛部分のみ入力）</t>
    </r>
  </si>
  <si>
    <t>収入</t>
  </si>
  <si>
    <t>科　　目</t>
  </si>
  <si>
    <t>金　　額</t>
  </si>
  <si>
    <t>説　　明</t>
  </si>
  <si>
    <t>寄付金</t>
  </si>
  <si>
    <t>自立支援給付費※</t>
  </si>
  <si>
    <t>〇〇〇〇円</t>
  </si>
  <si>
    <t>上記以外の収入</t>
  </si>
  <si>
    <t>利用者負担</t>
  </si>
  <si>
    <t>内訳　家賃○○円、光熱費○○円、食費○○円</t>
  </si>
  <si>
    <t>市川市、○○市、××市、△△市より運営費補助金収入</t>
  </si>
  <si>
    <t>前年度繰越金</t>
  </si>
  <si>
    <t>合　　計</t>
  </si>
  <si>
    <t>支出</t>
  </si>
  <si>
    <t>対象経費</t>
  </si>
  <si>
    <t>職員給料</t>
  </si>
  <si>
    <t>職員手当</t>
  </si>
  <si>
    <t>法定福利費</t>
  </si>
  <si>
    <t>非常勤職員賃金</t>
  </si>
  <si>
    <t>報償費</t>
  </si>
  <si>
    <t>旅費</t>
  </si>
  <si>
    <t>消耗品費</t>
  </si>
  <si>
    <t>燃料費</t>
  </si>
  <si>
    <t>通信運搬費</t>
  </si>
  <si>
    <t>委託料</t>
  </si>
  <si>
    <t>保険料</t>
  </si>
  <si>
    <t>対象経費　計</t>
  </si>
  <si>
    <t>対象外経費</t>
  </si>
  <si>
    <t>光熱水費</t>
  </si>
  <si>
    <t>利用者負担分</t>
  </si>
  <si>
    <t>修繕費</t>
  </si>
  <si>
    <t>給食費</t>
  </si>
  <si>
    <t>家賃</t>
  </si>
  <si>
    <t>次年度繰越金</t>
  </si>
  <si>
    <t>対象外経費　計</t>
  </si>
  <si>
    <t>上記のとおり相違ないことを証明します。</t>
  </si>
  <si>
    <t>名称</t>
  </si>
  <si>
    <t>代表者名</t>
  </si>
  <si>
    <t>印</t>
  </si>
  <si>
    <t>算出内訳</t>
  </si>
  <si>
    <t>【事業所名■■■】</t>
  </si>
  <si>
    <t>　総利用者数５名（○○市３名、市川市２名）</t>
  </si>
  <si>
    <t>２．補助対象経費</t>
  </si>
  <si>
    <t>計画表6</t>
  </si>
  <si>
    <t>計画表7</t>
  </si>
  <si>
    <t>４.月の途中で入居者の障害支援区分に変更があったときは、その月の初日における障害支援区分により算定してください。</t>
  </si>
  <si>
    <t>　寄付金</t>
  </si>
  <si>
    <t>１.寄付金その他の収入</t>
  </si>
  <si>
    <t>△　△</t>
  </si>
  <si>
    <t>○　○</t>
  </si>
  <si>
    <t>補助金</t>
  </si>
  <si>
    <t>自立支援給付費（※上記以外）</t>
  </si>
  <si>
    <t>共同生活援助サービス費（体験利用を除く。）、外部サービス利用型共同生活援助サービス費（体験利用を除く。）、入院時支援特別加算、長期入院時支援特別加算、帰宅時支援加算、長期帰宅時支援加算の合計額</t>
  </si>
  <si>
    <t>令和　　年　　月　　日</t>
  </si>
  <si>
    <t xml:space="preserve"> 月  日</t>
  </si>
  <si>
    <r>
      <t>２．国報酬は、共同生活援助サービス費（体験利用を除く。）、外部サービス利用型共同生活援助サービス費（体験利用を除く。）、入院時支援特別加算、長期入院時支援特別加算、帰宅時支援加算、長期帰宅時支援加算の合計額</t>
    </r>
    <r>
      <rPr>
        <b/>
        <sz val="10"/>
        <color indexed="10"/>
        <rFont val="ＭＳ Ｐ明朝"/>
        <family val="1"/>
      </rPr>
      <t>（整数で入力してください。式や小数点以下の額は不可。）</t>
    </r>
    <r>
      <rPr>
        <sz val="10"/>
        <rFont val="ＭＳ Ｐ明朝"/>
        <family val="1"/>
      </rPr>
      <t>を記入してください。確定していない月の分には、予定額を記入してください。</t>
    </r>
  </si>
  <si>
    <t>様式第１号（その１）</t>
  </si>
  <si>
    <t>様式第１号（その２）</t>
  </si>
  <si>
    <t>収支予算書（例）</t>
  </si>
  <si>
    <t>9000000円</t>
  </si>
  <si>
    <t>事業者番号</t>
  </si>
  <si>
    <t>入居者氏名</t>
  </si>
  <si>
    <t>受給者番号</t>
  </si>
  <si>
    <r>
      <t>１．「世話人配置」、「定員」、「障害支援区分」は、プルダウンのメニューから</t>
    </r>
    <r>
      <rPr>
        <b/>
        <sz val="10"/>
        <color indexed="10"/>
        <rFont val="ＭＳ Ｐ明朝"/>
        <family val="1"/>
      </rPr>
      <t>月の初日の状況</t>
    </r>
    <r>
      <rPr>
        <sz val="10"/>
        <rFont val="ＭＳ Ｐ明朝"/>
        <family val="1"/>
      </rPr>
      <t>を選択してください。</t>
    </r>
  </si>
  <si>
    <t>　日割計算をするのは入居又は退去の場合のみです。退去にあたらないような一時的な帰宅などの場合には、日割計算をしないでください。</t>
  </si>
  <si>
    <t>2号額</t>
  </si>
  <si>
    <t>国報酬・寄付金
予定額(B)</t>
  </si>
  <si>
    <t>1号額(D)</t>
  </si>
  <si>
    <t>(A)　「補助対象経費の支出予定額」は、グループホームの運営に要する人件費、備品の購入費等の運営費の
　合計額です。
　　次の経費は、補助対象外のため、(A)の金額には含めないでください。
　・　食材料費、家賃、光熱水費などの入居者が負担する経費
　・　住居の建設費及び修繕費</t>
  </si>
  <si>
    <t>(A)・(B)　(A)と(B)については、他市町村（市川市以外の市町村）の支給決定を受けている入居者がいる
　場合には、市川市の支給決定を受けている入居者分の経費を按分して算出してください。</t>
  </si>
  <si>
    <t>(D)　(D)は、下記の内訳の補助基準額と同額です。</t>
  </si>
  <si>
    <t>(E)　(E)の額が０円以下となる場合は、補助を受けることはできません。</t>
  </si>
  <si>
    <t>※　市川市以外の市町村の支給決定を受けている入居者がいる場合には、下記のような算出内訳を併せて提出してください。</t>
  </si>
  <si>
    <t>市川市支給決定者分　50,000円×2/5＝20,000円</t>
  </si>
  <si>
    <t>市川市支給決定者分　6,000,000円（対象経費計）×2/5＝2,400,000円</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</si>
</sst>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mmm\-yyyy"/>
    <numFmt numFmtId="182" formatCode="[&lt;=999]000;[&lt;=99999]000\-00;000\-0000"/>
    <numFmt numFmtId="183" formatCode="#,##0&quot;人&quot;"/>
    <numFmt numFmtId="184" formatCode="0_ "/>
    <numFmt numFmtId="185" formatCode="0_);[Red]\(0\)"/>
    <numFmt numFmtId="186" formatCode="[$-411]ggge&quot;年&quot;m&quot;月&quot;d&quot;日&quot;;@"/>
    <numFmt numFmtId="187" formatCode="#,##0_);[Red]\(#,##0\)"/>
    <numFmt numFmtId="188" formatCode="#,##0_ "/>
    <numFmt numFmtId="189" formatCode="0_);\(0\)"/>
    <numFmt numFmtId="190" formatCode="#,##0_);\(#,##0\)"/>
    <numFmt numFmtId="191" formatCode="[$-411]ge\.mm\.dd;@"/>
    <numFmt numFmtId="192" formatCode="_(* #,##0_);_(* \(#,##0\);_(* &quot;-&quot;_);_(@_)"/>
    <numFmt numFmtId="193" formatCode="_(* #,##0.00_);_(* \(#,##0.00\);_(* &quot;-&quot;??_);_(@_)"/>
    <numFmt numFmtId="194" formatCode="_(&quot;$&quot;* #,##0_);_(&quot;$&quot;* \(#,##0\);_(&quot;$&quot;* &quot;-&quot;_);_(@_)"/>
    <numFmt numFmtId="195" formatCode="_(&quot;$&quot;* #,##0.00_);_(&quot;$&quot;* \(#,##0.00\);_(&quot;$&quot;* &quot;-&quot;??_);_(@_)"/>
    <numFmt numFmtId="196" formatCode="#,##0.0;[Red]\-#,##0.0"/>
    <numFmt numFmtId="197" formatCode="#,##0.00_ ;[Red]\-#,##0.00\ "/>
    <numFmt numFmtId="198" formatCode="#,##0\'&quot;円&quot;\'"/>
    <numFmt numFmtId="199" formatCode="#,##0&quot;円&quot;\'"/>
    <numFmt numFmtId="200" formatCode="m&quot;月&quot;d&quot;日&quot;;@"/>
    <numFmt numFmtId="201" formatCode="0.0"/>
    <numFmt numFmtId="202" formatCode="#,##0&quot;円&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9"/>
      <color indexed="12"/>
      <name val="ＭＳ Ｐ明朝"/>
      <family val="1"/>
    </font>
    <font>
      <sz val="10"/>
      <name val="ＭＳ 明朝"/>
      <family val="1"/>
    </font>
    <font>
      <sz val="12"/>
      <name val="ＭＳ 明朝"/>
      <family val="1"/>
    </font>
    <font>
      <sz val="10"/>
      <color indexed="12"/>
      <name val="ＭＳ 明朝"/>
      <family val="1"/>
    </font>
    <font>
      <sz val="12"/>
      <name val="ＭＳ Ｐ明朝"/>
      <family val="1"/>
    </font>
    <font>
      <b/>
      <sz val="12"/>
      <name val="ＭＳ Ｐ明朝"/>
      <family val="1"/>
    </font>
    <font>
      <sz val="9"/>
      <name val="ＭＳ Ｐ明朝"/>
      <family val="1"/>
    </font>
    <font>
      <sz val="8"/>
      <name val="ＭＳ Ｐ明朝"/>
      <family val="1"/>
    </font>
    <font>
      <u val="single"/>
      <sz val="10"/>
      <name val="ＭＳ Ｐ明朝"/>
      <family val="1"/>
    </font>
    <font>
      <sz val="12"/>
      <name val="ＭＳ Ｐゴシック"/>
      <family val="3"/>
    </font>
    <font>
      <sz val="10"/>
      <name val="ＭＳ Ｐゴシック"/>
      <family val="3"/>
    </font>
    <font>
      <sz val="12"/>
      <name val="HG創英角ﾎﾟｯﾌﾟ体"/>
      <family val="3"/>
    </font>
    <font>
      <sz val="10"/>
      <name val="ＭＳ ゴシック"/>
      <family val="3"/>
    </font>
    <font>
      <sz val="10"/>
      <color indexed="12"/>
      <name val="ＭＳ Ｐ明朝"/>
      <family val="1"/>
    </font>
    <font>
      <sz val="10"/>
      <name val="HG創英角ﾎﾟｯﾌﾟ体"/>
      <family val="3"/>
    </font>
    <font>
      <b/>
      <sz val="10"/>
      <color indexed="10"/>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style="medium"/>
      <top style="medium"/>
      <bottom style="hair"/>
    </border>
    <border>
      <left style="medium"/>
      <right>
        <color indexed="63"/>
      </right>
      <top style="medium"/>
      <bottom>
        <color indexed="63"/>
      </bottom>
    </border>
    <border>
      <left style="thin"/>
      <right style="thin"/>
      <top style="hair"/>
      <bottom style="hair"/>
    </border>
    <border>
      <left style="thin"/>
      <right>
        <color indexed="63"/>
      </right>
      <top style="hair"/>
      <bottom style="hair"/>
    </border>
    <border>
      <left style="medium"/>
      <right style="medium"/>
      <top style="hair"/>
      <bottom style="hair"/>
    </border>
    <border>
      <left style="medium"/>
      <right style="medium"/>
      <top style="hair"/>
      <bottom style="medium"/>
    </border>
    <border>
      <left>
        <color indexed="63"/>
      </left>
      <right>
        <color indexed="63"/>
      </right>
      <top style="hair"/>
      <bottom style="medium"/>
    </border>
    <border>
      <left style="medium"/>
      <right style="medium"/>
      <top>
        <color indexed="63"/>
      </top>
      <bottom style="medium"/>
    </border>
    <border>
      <left style="medium">
        <color theme="9" tint="0.3999499976634979"/>
      </left>
      <right>
        <color indexed="63"/>
      </right>
      <top style="medium">
        <color theme="9" tint="0.3999499976634979"/>
      </top>
      <bottom>
        <color indexed="63"/>
      </bottom>
    </border>
    <border>
      <left>
        <color indexed="63"/>
      </left>
      <right>
        <color indexed="63"/>
      </right>
      <top style="medium">
        <color theme="9" tint="0.3999499976634979"/>
      </top>
      <bottom>
        <color indexed="63"/>
      </bottom>
    </border>
    <border>
      <left>
        <color indexed="63"/>
      </left>
      <right style="medium">
        <color theme="9" tint="0.3999499976634979"/>
      </right>
      <top style="medium">
        <color theme="9" tint="0.3999499976634979"/>
      </top>
      <bottom>
        <color indexed="63"/>
      </bottom>
    </border>
    <border>
      <left style="medium">
        <color theme="9" tint="0.3999499976634979"/>
      </left>
      <right>
        <color indexed="63"/>
      </right>
      <top>
        <color indexed="63"/>
      </top>
      <bottom>
        <color indexed="63"/>
      </bottom>
    </border>
    <border>
      <left>
        <color indexed="63"/>
      </left>
      <right style="medium">
        <color theme="9" tint="0.3999499976634979"/>
      </right>
      <top>
        <color indexed="63"/>
      </top>
      <bottom>
        <color indexed="63"/>
      </bottom>
    </border>
    <border>
      <left style="medium">
        <color theme="9" tint="0.3999499976634979"/>
      </left>
      <right>
        <color indexed="63"/>
      </right>
      <top>
        <color indexed="63"/>
      </top>
      <bottom style="medium">
        <color theme="9" tint="0.3999499976634979"/>
      </bottom>
    </border>
    <border>
      <left>
        <color indexed="63"/>
      </left>
      <right>
        <color indexed="63"/>
      </right>
      <top>
        <color indexed="63"/>
      </top>
      <bottom style="medium">
        <color theme="9" tint="0.3999499976634979"/>
      </bottom>
    </border>
    <border>
      <left>
        <color indexed="63"/>
      </left>
      <right style="medium">
        <color theme="9" tint="0.3999499976634979"/>
      </right>
      <top>
        <color indexed="63"/>
      </top>
      <bottom style="medium">
        <color theme="9" tint="0.3999499976634979"/>
      </bottom>
    </border>
    <border>
      <left style="thin"/>
      <right style="thin"/>
      <top style="medium"/>
      <bottom style="hair"/>
    </border>
    <border>
      <left style="thin"/>
      <right>
        <color indexed="63"/>
      </right>
      <top style="medium"/>
      <bottom style="hair"/>
    </border>
    <border>
      <left style="thin"/>
      <right style="thin"/>
      <top style="hair"/>
      <bottom style="medium"/>
    </border>
    <border>
      <left style="thin"/>
      <right style="medium"/>
      <top style="hair"/>
      <bottom style="medium"/>
    </border>
    <border>
      <left>
        <color indexed="63"/>
      </left>
      <right style="thin"/>
      <top style="hair"/>
      <bottom style="medium"/>
    </border>
    <border diagonalDown="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thin"/>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thin"/>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color indexed="63"/>
      </top>
      <bottom style="thin"/>
    </border>
    <border>
      <left style="thin"/>
      <right style="thin"/>
      <top style="hair"/>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medium"/>
    </border>
    <border diagonalDown="1">
      <left style="thin"/>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color indexed="63"/>
      </bottom>
      <diagonal style="hair"/>
    </border>
    <border diagonalDown="1">
      <left>
        <color indexed="63"/>
      </left>
      <right style="thin"/>
      <top>
        <color indexed="63"/>
      </top>
      <bottom>
        <color indexed="63"/>
      </bottom>
      <diagonal style="hair"/>
    </border>
    <border diagonalDown="1">
      <left style="thin"/>
      <right>
        <color indexed="63"/>
      </right>
      <top>
        <color indexed="63"/>
      </top>
      <bottom style="medium"/>
      <diagonal style="hair"/>
    </border>
    <border diagonalDown="1">
      <left>
        <color indexed="63"/>
      </left>
      <right style="thin"/>
      <top>
        <color indexed="63"/>
      </top>
      <bottom style="medium"/>
      <diagonal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dashed"/>
      <bottom style="dashed"/>
    </border>
    <border>
      <left style="thin"/>
      <right style="thin"/>
      <top>
        <color indexed="63"/>
      </top>
      <bottom style="thin"/>
    </border>
    <border>
      <left style="thin"/>
      <right style="thin"/>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299">
    <xf numFmtId="0" fontId="0" fillId="0" borderId="0" xfId="0" applyAlignment="1">
      <alignment/>
    </xf>
    <xf numFmtId="0" fontId="4" fillId="0" borderId="0" xfId="0" applyFont="1" applyAlignment="1">
      <alignment vertical="center"/>
    </xf>
    <xf numFmtId="38" fontId="4" fillId="0" borderId="0" xfId="49" applyFont="1" applyBorder="1" applyAlignment="1">
      <alignment vertical="center"/>
    </xf>
    <xf numFmtId="38" fontId="4" fillId="0" borderId="0" xfId="49" applyFont="1" applyAlignment="1">
      <alignment vertical="center"/>
    </xf>
    <xf numFmtId="0" fontId="4" fillId="0" borderId="1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7" fillId="0" borderId="0" xfId="0" applyFont="1" applyAlignment="1">
      <alignment vertical="center"/>
    </xf>
    <xf numFmtId="38" fontId="7" fillId="0" borderId="0" xfId="49" applyFont="1" applyBorder="1" applyAlignment="1">
      <alignment vertical="center"/>
    </xf>
    <xf numFmtId="38" fontId="7" fillId="0" borderId="0" xfId="49" applyFont="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10" xfId="0" applyFont="1" applyFill="1" applyBorder="1" applyAlignment="1">
      <alignment horizontal="center" vertical="center"/>
    </xf>
    <xf numFmtId="38" fontId="9" fillId="0" borderId="0" xfId="49" applyFont="1" applyFill="1" applyBorder="1" applyAlignment="1">
      <alignment vertical="center" wrapText="1"/>
    </xf>
    <xf numFmtId="0" fontId="7" fillId="0" borderId="0" xfId="0" applyFont="1" applyFill="1" applyBorder="1" applyAlignment="1">
      <alignment horizontal="left" vertical="center"/>
    </xf>
    <xf numFmtId="38" fontId="7" fillId="0" borderId="0" xfId="49"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4" fillId="0" borderId="0" xfId="0" applyFont="1" applyBorder="1" applyAlignment="1">
      <alignment vertical="center"/>
    </xf>
    <xf numFmtId="38" fontId="11" fillId="0" borderId="0" xfId="49" applyFont="1" applyBorder="1" applyAlignment="1">
      <alignment horizontal="center" vertical="center"/>
    </xf>
    <xf numFmtId="0" fontId="4" fillId="33" borderId="0" xfId="0" applyFont="1" applyFill="1" applyBorder="1" applyAlignment="1">
      <alignment vertical="center"/>
    </xf>
    <xf numFmtId="0" fontId="4" fillId="0" borderId="11" xfId="0" applyFont="1" applyFill="1" applyBorder="1" applyAlignment="1">
      <alignment vertical="center"/>
    </xf>
    <xf numFmtId="0" fontId="4" fillId="0" borderId="0" xfId="0" applyFont="1" applyAlignment="1">
      <alignment horizontal="right" vertical="center"/>
    </xf>
    <xf numFmtId="0" fontId="4" fillId="0" borderId="12" xfId="0" applyFont="1" applyFill="1" applyBorder="1" applyAlignment="1">
      <alignment vertical="center"/>
    </xf>
    <xf numFmtId="38" fontId="5" fillId="0" borderId="13" xfId="49" applyFont="1" applyFill="1" applyBorder="1" applyAlignment="1">
      <alignment horizontal="center" vertical="center"/>
    </xf>
    <xf numFmtId="38" fontId="5" fillId="0" borderId="14" xfId="49" applyFont="1" applyBorder="1" applyAlignment="1">
      <alignment horizontal="center" vertical="center" wrapText="1"/>
    </xf>
    <xf numFmtId="38" fontId="5" fillId="0" borderId="15" xfId="49" applyFont="1" applyFill="1" applyBorder="1" applyAlignment="1">
      <alignment horizontal="center" vertical="center"/>
    </xf>
    <xf numFmtId="38" fontId="12" fillId="0" borderId="0" xfId="49" applyFont="1" applyBorder="1" applyAlignment="1">
      <alignment horizontal="center" vertical="center" wrapText="1"/>
    </xf>
    <xf numFmtId="38" fontId="12" fillId="0" borderId="16" xfId="49" applyFont="1" applyBorder="1" applyAlignment="1">
      <alignment horizontal="center" vertical="center" wrapText="1"/>
    </xf>
    <xf numFmtId="38" fontId="6" fillId="0" borderId="17" xfId="49" applyFont="1" applyFill="1" applyBorder="1" applyAlignment="1">
      <alignment vertical="center" wrapText="1"/>
    </xf>
    <xf numFmtId="38" fontId="6" fillId="6" borderId="18" xfId="49" applyFont="1" applyFill="1" applyBorder="1" applyAlignment="1">
      <alignment vertical="center" wrapText="1"/>
    </xf>
    <xf numFmtId="38" fontId="12" fillId="0" borderId="19" xfId="49" applyFont="1" applyFill="1" applyBorder="1" applyAlignment="1">
      <alignment horizontal="right" vertical="center" wrapText="1"/>
    </xf>
    <xf numFmtId="38" fontId="12" fillId="0" borderId="20" xfId="49" applyFont="1" applyFill="1" applyBorder="1" applyAlignment="1">
      <alignment horizontal="right" vertical="center" wrapText="1"/>
    </xf>
    <xf numFmtId="38" fontId="6" fillId="0" borderId="21" xfId="49" applyFont="1" applyFill="1" applyBorder="1" applyAlignment="1">
      <alignment vertical="center" wrapText="1"/>
    </xf>
    <xf numFmtId="38" fontId="6" fillId="6" borderId="16" xfId="49" applyFont="1" applyFill="1" applyBorder="1" applyAlignment="1">
      <alignment vertical="center" wrapText="1"/>
    </xf>
    <xf numFmtId="2" fontId="6" fillId="0" borderId="22" xfId="49" applyNumberFormat="1" applyFont="1" applyFill="1" applyBorder="1" applyAlignment="1">
      <alignment vertical="center" wrapText="1"/>
    </xf>
    <xf numFmtId="2" fontId="6" fillId="6" borderId="23" xfId="49" applyNumberFormat="1" applyFont="1" applyFill="1" applyBorder="1" applyAlignment="1">
      <alignment vertical="center" wrapText="1"/>
    </xf>
    <xf numFmtId="49" fontId="12" fillId="0" borderId="23" xfId="49" applyNumberFormat="1" applyFont="1" applyFill="1" applyBorder="1" applyAlignment="1">
      <alignment horizontal="center" vertical="center" wrapText="1"/>
    </xf>
    <xf numFmtId="38" fontId="5" fillId="0" borderId="0" xfId="49" applyFont="1" applyBorder="1" applyAlignment="1">
      <alignment vertical="center"/>
    </xf>
    <xf numFmtId="38" fontId="4" fillId="0" borderId="0" xfId="49" applyFont="1" applyBorder="1" applyAlignment="1">
      <alignment horizontal="center" vertical="center"/>
    </xf>
    <xf numFmtId="38" fontId="6" fillId="0" borderId="24" xfId="49" applyFont="1" applyFill="1" applyBorder="1" applyAlignment="1">
      <alignment horizontal="right" vertical="center" wrapText="1"/>
    </xf>
    <xf numFmtId="38" fontId="6" fillId="6" borderId="16" xfId="49" applyFont="1" applyFill="1" applyBorder="1" applyAlignment="1">
      <alignment horizontal="right" vertical="center" wrapText="1"/>
    </xf>
    <xf numFmtId="0" fontId="5" fillId="0" borderId="0" xfId="0" applyFont="1" applyFill="1" applyBorder="1" applyAlignment="1">
      <alignment vertical="center"/>
    </xf>
    <xf numFmtId="0" fontId="5" fillId="0" borderId="0" xfId="0" applyFont="1" applyFill="1" applyAlignment="1">
      <alignment vertical="center"/>
    </xf>
    <xf numFmtId="38" fontId="5" fillId="0" borderId="0" xfId="49" applyFont="1" applyFill="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38" fontId="12" fillId="12" borderId="33" xfId="49" applyFont="1" applyFill="1" applyBorder="1" applyAlignment="1" applyProtection="1">
      <alignment horizontal="right" vertical="center" wrapText="1"/>
      <protection locked="0"/>
    </xf>
    <xf numFmtId="38" fontId="12" fillId="12" borderId="34" xfId="49" applyFont="1" applyFill="1" applyBorder="1" applyAlignment="1" applyProtection="1">
      <alignment horizontal="right" vertical="center" wrapText="1"/>
      <protection locked="0"/>
    </xf>
    <xf numFmtId="2" fontId="12" fillId="12" borderId="35" xfId="49" applyNumberFormat="1" applyFont="1" applyFill="1" applyBorder="1" applyAlignment="1" applyProtection="1">
      <alignment horizontal="right" vertical="center"/>
      <protection locked="0"/>
    </xf>
    <xf numFmtId="2" fontId="12" fillId="12" borderId="35" xfId="49" applyNumberFormat="1" applyFont="1" applyFill="1" applyBorder="1" applyAlignment="1" applyProtection="1">
      <alignment horizontal="right" vertical="center" wrapText="1"/>
      <protection locked="0"/>
    </xf>
    <xf numFmtId="2" fontId="12" fillId="12" borderId="36" xfId="49" applyNumberFormat="1" applyFont="1" applyFill="1" applyBorder="1" applyAlignment="1" applyProtection="1">
      <alignment horizontal="right" vertical="center" wrapText="1"/>
      <protection locked="0"/>
    </xf>
    <xf numFmtId="49" fontId="12" fillId="12" borderId="23" xfId="49" applyNumberFormat="1" applyFont="1" applyFill="1" applyBorder="1" applyAlignment="1" applyProtection="1">
      <alignment horizontal="right" vertical="center"/>
      <protection locked="0"/>
    </xf>
    <xf numFmtId="49" fontId="12" fillId="12" borderId="37" xfId="49" applyNumberFormat="1" applyFont="1" applyFill="1" applyBorder="1" applyAlignment="1" applyProtection="1">
      <alignment horizontal="right" vertical="center" wrapText="1"/>
      <protection locked="0"/>
    </xf>
    <xf numFmtId="0" fontId="15" fillId="0" borderId="0" xfId="62" applyFont="1">
      <alignment vertical="center"/>
      <protection/>
    </xf>
    <xf numFmtId="0" fontId="16" fillId="0" borderId="0" xfId="62" applyFont="1">
      <alignment vertical="center"/>
      <protection/>
    </xf>
    <xf numFmtId="0" fontId="10" fillId="0" borderId="12" xfId="62" applyFont="1" applyBorder="1" applyAlignment="1">
      <alignment vertical="center"/>
      <protection/>
    </xf>
    <xf numFmtId="0" fontId="10" fillId="0" borderId="0" xfId="62" applyFont="1" applyBorder="1" applyAlignment="1">
      <alignment vertical="center"/>
      <protection/>
    </xf>
    <xf numFmtId="0" fontId="10" fillId="0" borderId="0" xfId="62" applyFont="1">
      <alignment vertical="center"/>
      <protection/>
    </xf>
    <xf numFmtId="0" fontId="16" fillId="0" borderId="38" xfId="62" applyFont="1" applyBorder="1">
      <alignment vertical="center"/>
      <protection/>
    </xf>
    <xf numFmtId="0" fontId="5" fillId="0" borderId="14" xfId="62" applyFont="1" applyBorder="1" applyAlignment="1">
      <alignment horizontal="center" vertical="center"/>
      <protection/>
    </xf>
    <xf numFmtId="0" fontId="5" fillId="0" borderId="39" xfId="62" applyFont="1" applyBorder="1" applyAlignment="1">
      <alignment vertical="center"/>
      <protection/>
    </xf>
    <xf numFmtId="0" fontId="5" fillId="0" borderId="14" xfId="62" applyFont="1" applyBorder="1" applyAlignment="1">
      <alignment vertical="center"/>
      <protection/>
    </xf>
    <xf numFmtId="0" fontId="5" fillId="0" borderId="40" xfId="62" applyFont="1" applyBorder="1" applyAlignment="1">
      <alignment vertical="center"/>
      <protection/>
    </xf>
    <xf numFmtId="0" fontId="5" fillId="0" borderId="41" xfId="62" applyFont="1" applyBorder="1" applyAlignment="1">
      <alignment horizontal="left" vertical="center"/>
      <protection/>
    </xf>
    <xf numFmtId="0" fontId="5" fillId="0" borderId="42" xfId="62" applyFont="1" applyBorder="1" applyAlignment="1">
      <alignment horizontal="left" vertical="center"/>
      <protection/>
    </xf>
    <xf numFmtId="0" fontId="5" fillId="0" borderId="41" xfId="62" applyFont="1" applyBorder="1" applyAlignment="1">
      <alignment vertical="center"/>
      <protection/>
    </xf>
    <xf numFmtId="0" fontId="5" fillId="0" borderId="0" xfId="62" applyFont="1" applyBorder="1" applyAlignment="1">
      <alignment vertical="center"/>
      <protection/>
    </xf>
    <xf numFmtId="0" fontId="5" fillId="0" borderId="42" xfId="62" applyFont="1" applyBorder="1" applyAlignment="1">
      <alignment vertical="center"/>
      <protection/>
    </xf>
    <xf numFmtId="38" fontId="5" fillId="0" borderId="41" xfId="51" applyFont="1" applyBorder="1" applyAlignment="1">
      <alignment horizontal="right" vertical="center"/>
    </xf>
    <xf numFmtId="38" fontId="5" fillId="0" borderId="42" xfId="51" applyFont="1" applyBorder="1" applyAlignment="1">
      <alignment horizontal="right" vertical="center"/>
    </xf>
    <xf numFmtId="0" fontId="5" fillId="0" borderId="41" xfId="62" applyFont="1" applyBorder="1" applyAlignment="1">
      <alignment vertical="top" wrapText="1"/>
      <protection/>
    </xf>
    <xf numFmtId="0" fontId="5" fillId="0" borderId="0" xfId="62" applyFont="1" applyBorder="1" applyAlignment="1">
      <alignment vertical="top" wrapText="1"/>
      <protection/>
    </xf>
    <xf numFmtId="0" fontId="5" fillId="0" borderId="42" xfId="62" applyFont="1" applyBorder="1" applyAlignment="1">
      <alignment vertical="top" wrapText="1"/>
      <protection/>
    </xf>
    <xf numFmtId="0" fontId="16" fillId="0" borderId="43" xfId="62" applyFont="1" applyBorder="1" applyAlignment="1">
      <alignment vertical="center"/>
      <protection/>
    </xf>
    <xf numFmtId="0" fontId="16" fillId="0" borderId="44" xfId="62" applyFont="1" applyBorder="1">
      <alignment vertical="center"/>
      <protection/>
    </xf>
    <xf numFmtId="0" fontId="5" fillId="0" borderId="44" xfId="62" applyFont="1" applyBorder="1" applyAlignment="1">
      <alignment horizontal="right" vertical="center"/>
      <protection/>
    </xf>
    <xf numFmtId="0" fontId="5" fillId="0" borderId="44" xfId="62" applyFont="1" applyBorder="1" applyAlignment="1">
      <alignment vertical="center"/>
      <protection/>
    </xf>
    <xf numFmtId="0" fontId="5" fillId="0" borderId="45" xfId="62" applyFont="1" applyBorder="1" applyAlignment="1">
      <alignment vertical="center"/>
      <protection/>
    </xf>
    <xf numFmtId="0" fontId="5" fillId="0" borderId="41" xfId="62" applyFont="1" applyBorder="1" applyAlignment="1">
      <alignment vertical="center" wrapText="1"/>
      <protection/>
    </xf>
    <xf numFmtId="0" fontId="5" fillId="0" borderId="42" xfId="62" applyFont="1" applyBorder="1" applyAlignment="1">
      <alignment vertical="center" wrapText="1"/>
      <protection/>
    </xf>
    <xf numFmtId="38" fontId="5" fillId="0" borderId="41" xfId="51" applyFont="1" applyBorder="1" applyAlignment="1">
      <alignment vertical="center"/>
    </xf>
    <xf numFmtId="38" fontId="5" fillId="0" borderId="42" xfId="51" applyFont="1" applyBorder="1" applyAlignment="1">
      <alignment vertical="center"/>
    </xf>
    <xf numFmtId="0" fontId="16" fillId="0" borderId="41" xfId="62" applyFont="1" applyBorder="1">
      <alignment vertical="center"/>
      <protection/>
    </xf>
    <xf numFmtId="0" fontId="16" fillId="0" borderId="0" xfId="62" applyFont="1" applyBorder="1">
      <alignment vertical="center"/>
      <protection/>
    </xf>
    <xf numFmtId="0" fontId="5" fillId="0" borderId="0" xfId="62" applyFont="1" applyBorder="1" applyAlignment="1">
      <alignment horizontal="right" vertical="center"/>
      <protection/>
    </xf>
    <xf numFmtId="0" fontId="5" fillId="0" borderId="0" xfId="62" applyFont="1" applyBorder="1" applyAlignment="1">
      <alignment horizontal="center" vertical="center"/>
      <protection/>
    </xf>
    <xf numFmtId="0" fontId="5" fillId="0" borderId="0" xfId="62" applyFont="1" applyBorder="1" applyAlignment="1">
      <alignment vertical="center" wrapText="1"/>
      <protection/>
    </xf>
    <xf numFmtId="38" fontId="19" fillId="0" borderId="14" xfId="62" applyNumberFormat="1" applyFont="1" applyBorder="1" applyAlignment="1">
      <alignment horizontal="right" vertical="center"/>
      <protection/>
    </xf>
    <xf numFmtId="0" fontId="19" fillId="0" borderId="14" xfId="62" applyFont="1" applyBorder="1" applyAlignment="1">
      <alignment horizontal="right" vertical="center"/>
      <protection/>
    </xf>
    <xf numFmtId="0" fontId="5" fillId="0" borderId="12" xfId="62" applyFont="1" applyBorder="1" applyAlignment="1">
      <alignment vertical="center"/>
      <protection/>
    </xf>
    <xf numFmtId="38" fontId="19" fillId="0" borderId="0" xfId="62" applyNumberFormat="1" applyFont="1" applyBorder="1" applyAlignment="1">
      <alignment horizontal="right" vertical="center"/>
      <protection/>
    </xf>
    <xf numFmtId="0" fontId="19" fillId="0" borderId="0" xfId="62" applyFont="1" applyBorder="1" applyAlignment="1">
      <alignment horizontal="right" vertical="center"/>
      <protection/>
    </xf>
    <xf numFmtId="0" fontId="5" fillId="0" borderId="0" xfId="62" applyFont="1">
      <alignment vertical="center"/>
      <protection/>
    </xf>
    <xf numFmtId="0" fontId="7" fillId="0" borderId="0" xfId="62" applyFont="1">
      <alignment vertical="center"/>
      <protection/>
    </xf>
    <xf numFmtId="0" fontId="5" fillId="0" borderId="0" xfId="62" applyFont="1" applyAlignment="1">
      <alignment horizontal="center" vertical="center"/>
      <protection/>
    </xf>
    <xf numFmtId="0" fontId="20" fillId="0" borderId="0" xfId="62" applyFont="1" applyBorder="1" applyAlignment="1">
      <alignment vertical="center"/>
      <protection/>
    </xf>
    <xf numFmtId="0" fontId="5" fillId="0" borderId="0" xfId="62" applyFont="1" applyBorder="1" applyAlignment="1">
      <alignment horizontal="left" vertical="center" indent="1"/>
      <protection/>
    </xf>
    <xf numFmtId="0" fontId="5" fillId="0" borderId="0" xfId="62" applyFont="1" applyBorder="1">
      <alignment vertical="center"/>
      <protection/>
    </xf>
    <xf numFmtId="0" fontId="16" fillId="0" borderId="0" xfId="62" applyFont="1" applyBorder="1" applyAlignment="1">
      <alignment horizontal="left" vertical="center" indent="1"/>
      <protection/>
    </xf>
    <xf numFmtId="0" fontId="7" fillId="0" borderId="46" xfId="0"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shrinkToFit="1"/>
    </xf>
    <xf numFmtId="0" fontId="4" fillId="12" borderId="33" xfId="49" applyNumberFormat="1" applyFont="1" applyFill="1" applyBorder="1" applyAlignment="1" applyProtection="1">
      <alignment vertical="center" shrinkToFit="1"/>
      <protection locked="0"/>
    </xf>
    <xf numFmtId="0" fontId="7" fillId="0" borderId="47" xfId="0" applyFont="1" applyFill="1" applyBorder="1" applyAlignment="1">
      <alignment vertical="center" wrapText="1"/>
    </xf>
    <xf numFmtId="0" fontId="7" fillId="0" borderId="48" xfId="0" applyFont="1" applyFill="1" applyBorder="1" applyAlignment="1">
      <alignment vertical="center" wrapText="1"/>
    </xf>
    <xf numFmtId="38" fontId="7" fillId="0" borderId="49" xfId="49" applyFont="1" applyFill="1" applyBorder="1" applyAlignment="1">
      <alignment vertical="center"/>
    </xf>
    <xf numFmtId="38" fontId="7" fillId="0" borderId="50" xfId="49" applyFont="1" applyFill="1" applyBorder="1" applyAlignment="1">
      <alignment vertical="center"/>
    </xf>
    <xf numFmtId="38" fontId="7" fillId="0" borderId="11" xfId="49" applyFont="1" applyFill="1" applyBorder="1" applyAlignment="1">
      <alignment vertical="center"/>
    </xf>
    <xf numFmtId="38" fontId="7" fillId="0" borderId="51" xfId="49" applyFont="1" applyFill="1" applyBorder="1" applyAlignment="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7" fillId="0" borderId="11" xfId="0" applyFont="1" applyBorder="1" applyAlignment="1">
      <alignment horizontal="center" vertical="center"/>
    </xf>
    <xf numFmtId="0" fontId="7" fillId="0" borderId="51" xfId="0" applyFont="1" applyBorder="1" applyAlignment="1">
      <alignment horizontal="center" vertical="center"/>
    </xf>
    <xf numFmtId="0" fontId="7" fillId="0" borderId="10" xfId="0" applyFont="1" applyFill="1" applyBorder="1" applyAlignment="1">
      <alignment horizontal="left" vertical="center"/>
    </xf>
    <xf numFmtId="38" fontId="7" fillId="0" borderId="11" xfId="49" applyFont="1" applyFill="1" applyBorder="1" applyAlignment="1">
      <alignment horizontal="right" vertical="center"/>
    </xf>
    <xf numFmtId="38" fontId="7" fillId="0" borderId="51" xfId="49" applyFont="1" applyFill="1" applyBorder="1" applyAlignment="1">
      <alignment horizontal="right" vertical="center"/>
    </xf>
    <xf numFmtId="38" fontId="7" fillId="0" borderId="52" xfId="49" applyFont="1" applyFill="1" applyBorder="1" applyAlignment="1">
      <alignment horizontal="right" vertical="center"/>
    </xf>
    <xf numFmtId="38" fontId="7" fillId="0" borderId="53" xfId="49" applyFont="1" applyFill="1" applyBorder="1" applyAlignment="1">
      <alignment horizontal="right" vertical="center"/>
    </xf>
    <xf numFmtId="0" fontId="7" fillId="0" borderId="54" xfId="0" applyFont="1" applyFill="1" applyBorder="1" applyAlignment="1">
      <alignment horizontal="left" vertical="center"/>
    </xf>
    <xf numFmtId="0" fontId="7" fillId="0" borderId="52" xfId="0" applyFont="1" applyFill="1" applyBorder="1" applyAlignment="1">
      <alignment horizontal="left" vertical="center"/>
    </xf>
    <xf numFmtId="38" fontId="7" fillId="0" borderId="13" xfId="49" applyFont="1" applyFill="1" applyBorder="1" applyAlignment="1">
      <alignment horizontal="right" vertical="center"/>
    </xf>
    <xf numFmtId="0" fontId="7" fillId="0" borderId="11" xfId="0" applyFont="1" applyFill="1" applyBorder="1" applyAlignment="1">
      <alignment horizontal="left" vertical="center"/>
    </xf>
    <xf numFmtId="0" fontId="7" fillId="0" borderId="55" xfId="0" applyFont="1" applyFill="1" applyBorder="1" applyAlignment="1">
      <alignment horizontal="left" vertical="center"/>
    </xf>
    <xf numFmtId="0" fontId="7" fillId="0" borderId="51" xfId="0" applyFont="1" applyFill="1" applyBorder="1" applyAlignment="1">
      <alignment horizontal="left" vertical="center"/>
    </xf>
    <xf numFmtId="0" fontId="7" fillId="0" borderId="11" xfId="0" applyFont="1" applyFill="1" applyBorder="1" applyAlignment="1">
      <alignment vertical="center" wrapText="1"/>
    </xf>
    <xf numFmtId="0" fontId="7" fillId="0" borderId="51" xfId="0" applyFont="1" applyFill="1" applyBorder="1" applyAlignment="1">
      <alignment vertical="center" wrapText="1"/>
    </xf>
    <xf numFmtId="38" fontId="7" fillId="0" borderId="10" xfId="49" applyFont="1" applyFill="1" applyBorder="1" applyAlignment="1">
      <alignment horizontal="right" vertical="center"/>
    </xf>
    <xf numFmtId="0" fontId="7" fillId="0" borderId="0" xfId="0" applyFont="1" applyAlignment="1">
      <alignment horizontal="left" vertical="center"/>
    </xf>
    <xf numFmtId="38" fontId="7" fillId="0" borderId="56" xfId="49" applyFont="1" applyFill="1" applyBorder="1" applyAlignment="1">
      <alignment horizontal="right" vertical="center"/>
    </xf>
    <xf numFmtId="38" fontId="7" fillId="0" borderId="57" xfId="49" applyFont="1" applyFill="1" applyBorder="1" applyAlignment="1">
      <alignment horizontal="right" vertical="center"/>
    </xf>
    <xf numFmtId="0" fontId="7" fillId="12" borderId="10" xfId="0" applyFont="1" applyFill="1" applyBorder="1" applyAlignment="1" applyProtection="1">
      <alignment horizontal="left" vertical="center"/>
      <protection locked="0"/>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55" xfId="0" applyFont="1" applyFill="1" applyBorder="1" applyAlignment="1">
      <alignment vertical="center"/>
    </xf>
    <xf numFmtId="0" fontId="7" fillId="0" borderId="51" xfId="0" applyFont="1" applyFill="1" applyBorder="1" applyAlignment="1">
      <alignment vertical="center"/>
    </xf>
    <xf numFmtId="0" fontId="7" fillId="0" borderId="39"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12" xfId="0" applyFont="1" applyFill="1" applyBorder="1" applyAlignment="1">
      <alignment horizontal="left" vertical="center" wrapText="1"/>
    </xf>
    <xf numFmtId="38" fontId="7" fillId="12" borderId="10" xfId="49" applyFont="1" applyFill="1" applyBorder="1" applyAlignment="1" applyProtection="1">
      <alignment horizontal="right" vertical="center"/>
      <protection locked="0"/>
    </xf>
    <xf numFmtId="38" fontId="7" fillId="0" borderId="55" xfId="49" applyFont="1" applyFill="1" applyBorder="1" applyAlignment="1">
      <alignment horizontal="right"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38" fontId="7" fillId="0" borderId="56" xfId="49" applyFont="1" applyFill="1" applyBorder="1" applyAlignment="1">
      <alignment vertical="center"/>
    </xf>
    <xf numFmtId="38" fontId="7" fillId="0" borderId="57" xfId="49" applyFont="1" applyFill="1" applyBorder="1" applyAlignment="1">
      <alignment vertical="center"/>
    </xf>
    <xf numFmtId="0" fontId="7" fillId="0" borderId="56"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7" xfId="0" applyFont="1" applyFill="1" applyBorder="1" applyAlignment="1">
      <alignment horizontal="center" vertical="center" wrapText="1"/>
    </xf>
    <xf numFmtId="38" fontId="7" fillId="0" borderId="47" xfId="49" applyFont="1" applyFill="1" applyBorder="1" applyAlignment="1">
      <alignment horizontal="right" vertical="center"/>
    </xf>
    <xf numFmtId="38" fontId="7" fillId="0" borderId="48" xfId="49" applyFont="1" applyFill="1" applyBorder="1" applyAlignment="1">
      <alignment horizontal="right" vertical="center"/>
    </xf>
    <xf numFmtId="0" fontId="8" fillId="0" borderId="0" xfId="0" applyFont="1" applyAlignment="1">
      <alignment horizontal="center" vertical="center"/>
    </xf>
    <xf numFmtId="0" fontId="7" fillId="0" borderId="13" xfId="0" applyFont="1" applyFill="1" applyBorder="1" applyAlignment="1">
      <alignment horizontal="left" vertical="center"/>
    </xf>
    <xf numFmtId="0" fontId="7" fillId="0" borderId="10" xfId="0" applyFont="1" applyBorder="1" applyAlignment="1">
      <alignment horizontal="center" vertical="center"/>
    </xf>
    <xf numFmtId="38" fontId="4" fillId="12" borderId="15" xfId="49" applyFont="1" applyFill="1" applyBorder="1" applyAlignment="1" applyProtection="1">
      <alignment horizontal="center" vertical="center"/>
      <protection locked="0"/>
    </xf>
    <xf numFmtId="38" fontId="4" fillId="12" borderId="59" xfId="49" applyFont="1" applyFill="1" applyBorder="1" applyAlignment="1" applyProtection="1">
      <alignment horizontal="center" vertical="center"/>
      <protection locked="0"/>
    </xf>
    <xf numFmtId="0" fontId="5" fillId="0" borderId="0" xfId="0" applyFont="1" applyAlignment="1">
      <alignment horizontal="left" vertical="center"/>
    </xf>
    <xf numFmtId="38" fontId="4" fillId="0" borderId="18" xfId="49" applyFont="1" applyFill="1" applyBorder="1" applyAlignment="1">
      <alignment horizontal="right" vertical="center"/>
    </xf>
    <xf numFmtId="38" fontId="4" fillId="0" borderId="60" xfId="49" applyFont="1" applyFill="1" applyBorder="1" applyAlignment="1">
      <alignment horizontal="right" vertical="center"/>
    </xf>
    <xf numFmtId="38" fontId="4" fillId="0" borderId="61" xfId="49" applyFont="1" applyFill="1" applyBorder="1" applyAlignment="1">
      <alignment horizontal="right" vertical="center"/>
    </xf>
    <xf numFmtId="38" fontId="4" fillId="0" borderId="16" xfId="49" applyFont="1" applyFill="1" applyBorder="1" applyAlignment="1">
      <alignment horizontal="right" vertical="center"/>
    </xf>
    <xf numFmtId="38" fontId="4" fillId="0" borderId="0" xfId="49" applyFont="1" applyFill="1" applyBorder="1" applyAlignment="1">
      <alignment horizontal="right" vertical="center"/>
    </xf>
    <xf numFmtId="38" fontId="4" fillId="0" borderId="42" xfId="49" applyFont="1" applyFill="1" applyBorder="1" applyAlignment="1">
      <alignment horizontal="right" vertical="center"/>
    </xf>
    <xf numFmtId="0" fontId="5" fillId="12" borderId="62" xfId="49" applyNumberFormat="1" applyFont="1" applyFill="1" applyBorder="1" applyAlignment="1" applyProtection="1">
      <alignment horizontal="center" vertical="center"/>
      <protection locked="0"/>
    </xf>
    <xf numFmtId="0" fontId="5" fillId="12" borderId="15" xfId="49" applyNumberFormat="1" applyFont="1" applyFill="1" applyBorder="1" applyAlignment="1" applyProtection="1">
      <alignment horizontal="center" vertical="center"/>
      <protection locked="0"/>
    </xf>
    <xf numFmtId="0" fontId="5" fillId="12" borderId="59" xfId="49" applyNumberFormat="1" applyFont="1" applyFill="1" applyBorder="1" applyAlignment="1" applyProtection="1">
      <alignment horizontal="center" vertical="center"/>
      <protection locked="0"/>
    </xf>
    <xf numFmtId="0" fontId="4" fillId="0" borderId="62" xfId="49" applyNumberFormat="1" applyFont="1" applyFill="1" applyBorder="1" applyAlignment="1">
      <alignment horizontal="center" vertical="center"/>
    </xf>
    <xf numFmtId="0" fontId="4" fillId="0" borderId="15" xfId="49" applyNumberFormat="1" applyFont="1" applyFill="1" applyBorder="1" applyAlignment="1">
      <alignment horizontal="center" vertical="center"/>
    </xf>
    <xf numFmtId="0" fontId="4" fillId="0" borderId="59" xfId="49" applyNumberFormat="1" applyFont="1" applyFill="1" applyBorder="1" applyAlignment="1">
      <alignment horizontal="center" vertical="center"/>
    </xf>
    <xf numFmtId="38" fontId="5" fillId="0" borderId="62" xfId="49" applyFont="1" applyFill="1" applyBorder="1" applyAlignment="1">
      <alignment horizontal="center" vertical="center"/>
    </xf>
    <xf numFmtId="38" fontId="5" fillId="0" borderId="15" xfId="49" applyFont="1" applyFill="1" applyBorder="1" applyAlignment="1">
      <alignment horizontal="center" vertical="center"/>
    </xf>
    <xf numFmtId="38" fontId="5" fillId="0" borderId="59" xfId="49" applyFont="1" applyFill="1" applyBorder="1" applyAlignment="1">
      <alignment horizontal="center" vertical="center"/>
    </xf>
    <xf numFmtId="38" fontId="12" fillId="0" borderId="63" xfId="49" applyFont="1" applyBorder="1" applyAlignment="1">
      <alignment horizontal="center" vertical="center" wrapText="1"/>
    </xf>
    <xf numFmtId="38" fontId="12" fillId="0" borderId="64" xfId="49" applyFont="1" applyBorder="1" applyAlignment="1">
      <alignment horizontal="center" vertical="center" wrapText="1"/>
    </xf>
    <xf numFmtId="38" fontId="12" fillId="0" borderId="65" xfId="49" applyFont="1" applyBorder="1" applyAlignment="1">
      <alignment horizontal="center" vertical="center" wrapText="1"/>
    </xf>
    <xf numFmtId="38" fontId="12" fillId="0" borderId="66" xfId="49" applyFont="1" applyBorder="1" applyAlignment="1">
      <alignment horizontal="center" vertical="center" wrapText="1"/>
    </xf>
    <xf numFmtId="0" fontId="4" fillId="12" borderId="11" xfId="0" applyFont="1" applyFill="1" applyBorder="1" applyAlignment="1" applyProtection="1">
      <alignment horizontal="center" vertical="center"/>
      <protection locked="0"/>
    </xf>
    <xf numFmtId="0" fontId="4" fillId="12" borderId="55" xfId="0" applyFont="1" applyFill="1" applyBorder="1" applyAlignment="1" applyProtection="1">
      <alignment horizontal="center" vertical="center"/>
      <protection locked="0"/>
    </xf>
    <xf numFmtId="0" fontId="4" fillId="12" borderId="51" xfId="0" applyFont="1" applyFill="1" applyBorder="1" applyAlignment="1" applyProtection="1">
      <alignment horizontal="center" vertical="center"/>
      <protection locked="0"/>
    </xf>
    <xf numFmtId="0" fontId="5" fillId="0" borderId="0" xfId="0" applyFont="1" applyAlignment="1">
      <alignment horizontal="left" vertical="center" wrapText="1"/>
    </xf>
    <xf numFmtId="38" fontId="58" fillId="0" borderId="0" xfId="49" applyFont="1" applyFill="1" applyAlignment="1">
      <alignment horizontal="left" vertical="center"/>
    </xf>
    <xf numFmtId="38" fontId="5" fillId="0" borderId="0" xfId="49" applyFont="1" applyFill="1" applyAlignment="1">
      <alignment horizontal="left" vertical="center"/>
    </xf>
    <xf numFmtId="38" fontId="4" fillId="0" borderId="67" xfId="49" applyFont="1" applyFill="1" applyBorder="1" applyAlignment="1">
      <alignment horizontal="right" vertical="center"/>
    </xf>
    <xf numFmtId="38" fontId="4" fillId="0" borderId="68" xfId="49" applyFont="1" applyFill="1" applyBorder="1" applyAlignment="1">
      <alignment horizontal="right" vertical="center"/>
    </xf>
    <xf numFmtId="38" fontId="4" fillId="0" borderId="69" xfId="49" applyFont="1" applyFill="1" applyBorder="1" applyAlignment="1">
      <alignment horizontal="right" vertical="center"/>
    </xf>
    <xf numFmtId="38" fontId="4" fillId="0" borderId="70" xfId="49" applyFont="1" applyFill="1" applyBorder="1" applyAlignment="1">
      <alignment horizontal="right" vertical="center"/>
    </xf>
    <xf numFmtId="38" fontId="4" fillId="0" borderId="71" xfId="49" applyFont="1" applyFill="1" applyBorder="1" applyAlignment="1">
      <alignment horizontal="right" vertical="center"/>
    </xf>
    <xf numFmtId="38" fontId="4" fillId="0" borderId="72" xfId="49" applyFont="1" applyFill="1" applyBorder="1" applyAlignment="1">
      <alignment horizontal="right" vertical="center"/>
    </xf>
    <xf numFmtId="38" fontId="4" fillId="0" borderId="73" xfId="49" applyFont="1" applyFill="1" applyBorder="1" applyAlignment="1">
      <alignment horizontal="right" vertical="center"/>
    </xf>
    <xf numFmtId="38" fontId="4" fillId="0" borderId="12" xfId="49" applyFont="1" applyFill="1" applyBorder="1" applyAlignment="1">
      <alignment horizontal="right" vertical="center"/>
    </xf>
    <xf numFmtId="38" fontId="4" fillId="0" borderId="50" xfId="49" applyFont="1" applyFill="1" applyBorder="1" applyAlignment="1">
      <alignment horizontal="right" vertical="center"/>
    </xf>
    <xf numFmtId="38" fontId="5" fillId="0" borderId="74" xfId="49" applyFont="1" applyFill="1" applyBorder="1" applyAlignment="1">
      <alignment horizontal="center" vertical="center"/>
    </xf>
    <xf numFmtId="38" fontId="5" fillId="0" borderId="39" xfId="49" applyFont="1" applyBorder="1" applyAlignment="1">
      <alignment horizontal="center" vertical="center" wrapText="1"/>
    </xf>
    <xf numFmtId="38" fontId="5" fillId="0" borderId="14" xfId="49" applyFont="1" applyBorder="1" applyAlignment="1">
      <alignment horizontal="center" vertical="center" wrapText="1"/>
    </xf>
    <xf numFmtId="38" fontId="5" fillId="0" borderId="40" xfId="49" applyFont="1" applyBorder="1" applyAlignment="1">
      <alignment horizontal="center" vertical="center" wrapText="1"/>
    </xf>
    <xf numFmtId="38" fontId="12" fillId="0" borderId="13" xfId="49" applyFont="1" applyBorder="1" applyAlignment="1">
      <alignment horizontal="center" vertical="center" wrapText="1"/>
    </xf>
    <xf numFmtId="38" fontId="12" fillId="0" borderId="15" xfId="49" applyFont="1" applyBorder="1" applyAlignment="1">
      <alignment horizontal="center" vertical="center" wrapText="1"/>
    </xf>
    <xf numFmtId="38" fontId="5" fillId="0" borderId="75" xfId="49" applyFont="1" applyBorder="1" applyAlignment="1">
      <alignment horizontal="center" vertical="center" wrapText="1"/>
    </xf>
    <xf numFmtId="38" fontId="5" fillId="0" borderId="76" xfId="49" applyFont="1" applyBorder="1" applyAlignment="1">
      <alignment horizontal="center" vertical="center" wrapText="1"/>
    </xf>
    <xf numFmtId="38" fontId="5" fillId="0" borderId="77" xfId="49" applyFont="1" applyBorder="1" applyAlignment="1">
      <alignment horizontal="center" vertical="center" wrapText="1"/>
    </xf>
    <xf numFmtId="0" fontId="4" fillId="0" borderId="10" xfId="0" applyFont="1" applyFill="1" applyBorder="1" applyAlignment="1">
      <alignment vertical="center"/>
    </xf>
    <xf numFmtId="0" fontId="4" fillId="0" borderId="10" xfId="0" applyFont="1" applyBorder="1" applyAlignment="1">
      <alignment vertical="center"/>
    </xf>
    <xf numFmtId="20" fontId="4" fillId="12" borderId="11" xfId="0" applyNumberFormat="1" applyFont="1" applyFill="1" applyBorder="1" applyAlignment="1" applyProtection="1">
      <alignment horizontal="center" vertical="center"/>
      <protection locked="0"/>
    </xf>
    <xf numFmtId="20" fontId="4" fillId="12" borderId="55" xfId="0" applyNumberFormat="1" applyFont="1" applyFill="1" applyBorder="1" applyAlignment="1" applyProtection="1">
      <alignment horizontal="center" vertical="center"/>
      <protection locked="0"/>
    </xf>
    <xf numFmtId="20" fontId="4" fillId="12" borderId="51" xfId="0" applyNumberFormat="1" applyFont="1" applyFill="1" applyBorder="1" applyAlignment="1" applyProtection="1">
      <alignment horizontal="center" vertical="center"/>
      <protection locked="0"/>
    </xf>
    <xf numFmtId="38" fontId="4" fillId="0" borderId="10" xfId="0" applyNumberFormat="1" applyFont="1" applyFill="1" applyBorder="1" applyAlignment="1">
      <alignment vertical="center"/>
    </xf>
    <xf numFmtId="197" fontId="12" fillId="0" borderId="34" xfId="49" applyNumberFormat="1" applyFont="1" applyFill="1" applyBorder="1" applyAlignment="1">
      <alignment horizontal="left" vertical="center" wrapText="1"/>
    </xf>
    <xf numFmtId="197" fontId="12" fillId="0" borderId="69" xfId="49" applyNumberFormat="1" applyFont="1" applyFill="1" applyBorder="1" applyAlignment="1">
      <alignment horizontal="left" vertical="center" wrapText="1"/>
    </xf>
    <xf numFmtId="38" fontId="12" fillId="0" borderId="78" xfId="49" applyFont="1" applyFill="1" applyBorder="1" applyAlignment="1">
      <alignment horizontal="left" vertical="center" wrapText="1"/>
    </xf>
    <xf numFmtId="38" fontId="12" fillId="0" borderId="37" xfId="49" applyFont="1" applyFill="1" applyBorder="1" applyAlignment="1">
      <alignment horizontal="left" vertical="center" wrapText="1"/>
    </xf>
    <xf numFmtId="197" fontId="13" fillId="0" borderId="20" xfId="49" applyNumberFormat="1" applyFont="1" applyFill="1" applyBorder="1" applyAlignment="1">
      <alignment horizontal="left" vertical="center" wrapText="1"/>
    </xf>
    <xf numFmtId="197" fontId="13" fillId="0" borderId="72" xfId="49" applyNumberFormat="1" applyFont="1" applyFill="1" applyBorder="1" applyAlignment="1">
      <alignment horizontal="left" vertical="center" wrapText="1"/>
    </xf>
    <xf numFmtId="38" fontId="5" fillId="0" borderId="13" xfId="49" applyFont="1" applyFill="1" applyBorder="1" applyAlignment="1">
      <alignment horizontal="center" vertical="center" wrapText="1"/>
    </xf>
    <xf numFmtId="38" fontId="5" fillId="0" borderId="15" xfId="49" applyFont="1" applyFill="1" applyBorder="1" applyAlignment="1">
      <alignment horizontal="center" vertical="center" wrapText="1"/>
    </xf>
    <xf numFmtId="38" fontId="5" fillId="0" borderId="79" xfId="49" applyFont="1" applyFill="1" applyBorder="1" applyAlignment="1">
      <alignment horizontal="center" vertical="center" wrapText="1"/>
    </xf>
    <xf numFmtId="38" fontId="5" fillId="0" borderId="80" xfId="49" applyFont="1" applyFill="1" applyBorder="1" applyAlignment="1">
      <alignment horizontal="center" vertical="center" wrapText="1"/>
    </xf>
    <xf numFmtId="38" fontId="5" fillId="0" borderId="81" xfId="49" applyFont="1" applyFill="1" applyBorder="1" applyAlignment="1">
      <alignment horizontal="center" vertical="center" wrapText="1"/>
    </xf>
    <xf numFmtId="38" fontId="5" fillId="0" borderId="82" xfId="49" applyFont="1" applyFill="1" applyBorder="1" applyAlignment="1">
      <alignment horizontal="center" vertical="center" wrapText="1"/>
    </xf>
    <xf numFmtId="38" fontId="5" fillId="0" borderId="83" xfId="49" applyFont="1" applyFill="1" applyBorder="1" applyAlignment="1">
      <alignment horizontal="center" vertical="center" wrapText="1"/>
    </xf>
    <xf numFmtId="38" fontId="5" fillId="0" borderId="84" xfId="49" applyFont="1" applyFill="1" applyBorder="1" applyAlignment="1">
      <alignment horizontal="center" vertical="center" wrapText="1"/>
    </xf>
    <xf numFmtId="38" fontId="5" fillId="0" borderId="0" xfId="49" applyFont="1" applyBorder="1" applyAlignment="1">
      <alignment horizontal="center" vertical="center" wrapText="1"/>
    </xf>
    <xf numFmtId="38" fontId="5" fillId="0" borderId="42" xfId="49" applyFont="1" applyBorder="1" applyAlignment="1">
      <alignment horizontal="center" vertical="center" wrapText="1"/>
    </xf>
    <xf numFmtId="0" fontId="58" fillId="0" borderId="0" xfId="0" applyFont="1" applyAlignment="1">
      <alignment horizontal="left" vertical="center" wrapText="1"/>
    </xf>
    <xf numFmtId="38" fontId="4" fillId="0" borderId="85" xfId="49" applyFont="1" applyBorder="1" applyAlignment="1">
      <alignment horizontal="center" vertical="center"/>
    </xf>
    <xf numFmtId="38" fontId="4" fillId="0" borderId="86" xfId="49" applyFont="1" applyBorder="1" applyAlignment="1">
      <alignment horizontal="center" vertical="center"/>
    </xf>
    <xf numFmtId="38" fontId="4" fillId="0" borderId="87" xfId="49" applyFont="1" applyBorder="1" applyAlignment="1">
      <alignment horizontal="center" vertical="center"/>
    </xf>
    <xf numFmtId="0" fontId="5" fillId="0" borderId="0" xfId="62" applyFont="1" applyAlignment="1">
      <alignment horizontal="center" vertical="center"/>
      <protection/>
    </xf>
    <xf numFmtId="0" fontId="5" fillId="0" borderId="88" xfId="62" applyFont="1" applyBorder="1" applyAlignment="1">
      <alignment horizontal="left" vertical="center"/>
      <protection/>
    </xf>
    <xf numFmtId="0" fontId="5" fillId="0" borderId="11" xfId="62" applyFont="1" applyBorder="1" applyAlignment="1">
      <alignment horizontal="left" vertical="center"/>
      <protection/>
    </xf>
    <xf numFmtId="0" fontId="5" fillId="0" borderId="51" xfId="62" applyFont="1" applyBorder="1" applyAlignment="1">
      <alignment horizontal="left" vertical="center"/>
      <protection/>
    </xf>
    <xf numFmtId="202" fontId="5" fillId="0" borderId="11" xfId="51" applyNumberFormat="1" applyFont="1" applyBorder="1" applyAlignment="1">
      <alignment horizontal="right" vertical="center"/>
    </xf>
    <xf numFmtId="202" fontId="5" fillId="0" borderId="51" xfId="51" applyNumberFormat="1" applyFont="1" applyBorder="1" applyAlignment="1">
      <alignment horizontal="right" vertical="center"/>
    </xf>
    <xf numFmtId="0" fontId="5" fillId="0" borderId="11" xfId="62" applyFont="1" applyBorder="1" applyAlignment="1">
      <alignment horizontal="center" vertical="center"/>
      <protection/>
    </xf>
    <xf numFmtId="0" fontId="5" fillId="0" borderId="55" xfId="62" applyFont="1" applyBorder="1" applyAlignment="1">
      <alignment horizontal="center" vertical="center"/>
      <protection/>
    </xf>
    <xf numFmtId="0" fontId="5" fillId="0" borderId="51" xfId="62" applyFont="1" applyBorder="1" applyAlignment="1">
      <alignment horizontal="center" vertical="center"/>
      <protection/>
    </xf>
    <xf numFmtId="202" fontId="22" fillId="0" borderId="11" xfId="51" applyNumberFormat="1" applyFont="1" applyBorder="1" applyAlignment="1">
      <alignment horizontal="right" vertical="center"/>
    </xf>
    <xf numFmtId="202" fontId="22" fillId="0" borderId="51" xfId="51" applyNumberFormat="1" applyFont="1" applyBorder="1" applyAlignment="1">
      <alignment horizontal="right" vertical="center"/>
    </xf>
    <xf numFmtId="0" fontId="5" fillId="0" borderId="41" xfId="62" applyFont="1" applyBorder="1" applyAlignment="1">
      <alignment horizontal="left" vertical="center"/>
      <protection/>
    </xf>
    <xf numFmtId="0" fontId="5" fillId="0" borderId="42" xfId="62" applyFont="1" applyBorder="1" applyAlignment="1">
      <alignment horizontal="left" vertical="center"/>
      <protection/>
    </xf>
    <xf numFmtId="38" fontId="5" fillId="0" borderId="41" xfId="51" applyFont="1" applyBorder="1" applyAlignment="1">
      <alignment horizontal="right" vertical="center"/>
    </xf>
    <xf numFmtId="38" fontId="5" fillId="0" borderId="42" xfId="51" applyFont="1" applyBorder="1" applyAlignment="1">
      <alignment horizontal="right" vertical="center"/>
    </xf>
    <xf numFmtId="0" fontId="5" fillId="0" borderId="0" xfId="62" applyFont="1" applyBorder="1" applyAlignment="1">
      <alignment horizontal="left" vertical="center"/>
      <protection/>
    </xf>
    <xf numFmtId="0" fontId="5" fillId="0" borderId="41" xfId="62" applyFont="1" applyBorder="1" applyAlignment="1">
      <alignment horizontal="center" vertical="center"/>
      <protection/>
    </xf>
    <xf numFmtId="0" fontId="5" fillId="0" borderId="0" xfId="62" applyFont="1" applyBorder="1" applyAlignment="1">
      <alignment horizontal="center" vertical="center"/>
      <protection/>
    </xf>
    <xf numFmtId="0" fontId="5" fillId="0" borderId="42" xfId="62" applyFont="1" applyBorder="1" applyAlignment="1">
      <alignment horizontal="center" vertical="center"/>
      <protection/>
    </xf>
    <xf numFmtId="0" fontId="16" fillId="0" borderId="10" xfId="62" applyFont="1" applyBorder="1" applyAlignment="1">
      <alignment horizontal="center" vertical="center" textRotation="255"/>
      <protection/>
    </xf>
    <xf numFmtId="0" fontId="5" fillId="0" borderId="39" xfId="62" applyFont="1" applyBorder="1" applyAlignment="1">
      <alignment horizontal="left" vertical="center"/>
      <protection/>
    </xf>
    <xf numFmtId="0" fontId="5" fillId="0" borderId="40" xfId="62" applyFont="1" applyBorder="1" applyAlignment="1">
      <alignment horizontal="left" vertical="center"/>
      <protection/>
    </xf>
    <xf numFmtId="38" fontId="5" fillId="0" borderId="39" xfId="51" applyFont="1" applyBorder="1" applyAlignment="1">
      <alignment horizontal="right" vertical="center"/>
    </xf>
    <xf numFmtId="38" fontId="5" fillId="0" borderId="40" xfId="51" applyFont="1" applyBorder="1" applyAlignment="1">
      <alignment horizontal="right" vertical="center"/>
    </xf>
    <xf numFmtId="0" fontId="5" fillId="0" borderId="14" xfId="62" applyFont="1" applyBorder="1" applyAlignment="1">
      <alignment horizontal="left" vertical="center"/>
      <protection/>
    </xf>
    <xf numFmtId="38" fontId="5" fillId="0" borderId="0" xfId="51" applyFont="1" applyBorder="1" applyAlignment="1">
      <alignment horizontal="right" vertical="center"/>
    </xf>
    <xf numFmtId="0" fontId="5" fillId="0" borderId="39" xfId="62" applyFont="1" applyBorder="1" applyAlignment="1">
      <alignment horizontal="center" vertical="center"/>
      <protection/>
    </xf>
    <xf numFmtId="0" fontId="5" fillId="0" borderId="40" xfId="62" applyFont="1" applyBorder="1" applyAlignment="1">
      <alignment horizontal="center" vertical="center"/>
      <protection/>
    </xf>
    <xf numFmtId="0" fontId="5" fillId="0" borderId="14" xfId="62" applyFont="1" applyBorder="1" applyAlignment="1">
      <alignment horizontal="center" vertical="center"/>
      <protection/>
    </xf>
    <xf numFmtId="0" fontId="16" fillId="0" borderId="13" xfId="62" applyFont="1" applyBorder="1" applyAlignment="1">
      <alignment horizontal="center" vertical="center" textRotation="255"/>
      <protection/>
    </xf>
    <xf numFmtId="0" fontId="16" fillId="0" borderId="15" xfId="0" applyFont="1" applyBorder="1" applyAlignment="1">
      <alignment/>
    </xf>
    <xf numFmtId="0" fontId="16" fillId="0" borderId="89" xfId="0" applyFont="1" applyBorder="1" applyAlignment="1">
      <alignment/>
    </xf>
    <xf numFmtId="38" fontId="5" fillId="0" borderId="12" xfId="51" applyFont="1" applyBorder="1" applyAlignment="1">
      <alignment horizontal="right" vertical="center"/>
    </xf>
    <xf numFmtId="38" fontId="5" fillId="0" borderId="50" xfId="51" applyFont="1" applyBorder="1" applyAlignment="1">
      <alignment horizontal="right" vertical="center"/>
    </xf>
    <xf numFmtId="0" fontId="5" fillId="0" borderId="49" xfId="62" applyFont="1" applyBorder="1" applyAlignment="1">
      <alignment horizontal="center" vertical="center"/>
      <protection/>
    </xf>
    <xf numFmtId="0" fontId="5" fillId="0" borderId="12" xfId="62" applyFont="1" applyBorder="1" applyAlignment="1">
      <alignment horizontal="center" vertical="center"/>
      <protection/>
    </xf>
    <xf numFmtId="0" fontId="5" fillId="0" borderId="50" xfId="62" applyFont="1" applyBorder="1" applyAlignment="1">
      <alignment horizontal="center" vertical="center"/>
      <protection/>
    </xf>
    <xf numFmtId="0" fontId="22" fillId="0" borderId="11" xfId="62" applyNumberFormat="1" applyFont="1" applyBorder="1" applyAlignment="1">
      <alignment horizontal="right" vertical="center"/>
      <protection/>
    </xf>
    <xf numFmtId="0" fontId="22" fillId="0" borderId="51" xfId="62" applyNumberFormat="1" applyFont="1" applyBorder="1" applyAlignment="1">
      <alignment horizontal="right" vertical="center"/>
      <protection/>
    </xf>
    <xf numFmtId="0" fontId="10" fillId="0" borderId="0" xfId="62" applyFont="1" applyBorder="1" applyAlignment="1">
      <alignment horizontal="left" vertical="center"/>
      <protection/>
    </xf>
    <xf numFmtId="0" fontId="5" fillId="0" borderId="41" xfId="62" applyFont="1" applyBorder="1" applyAlignment="1">
      <alignment horizontal="left" vertical="center" wrapText="1"/>
      <protection/>
    </xf>
    <xf numFmtId="0" fontId="5" fillId="0" borderId="0" xfId="62" applyFont="1" applyBorder="1" applyAlignment="1">
      <alignment horizontal="left" vertical="center" wrapText="1"/>
      <protection/>
    </xf>
    <xf numFmtId="0" fontId="5" fillId="0" borderId="42" xfId="62" applyFont="1" applyBorder="1" applyAlignment="1">
      <alignment horizontal="left" vertical="center" wrapText="1"/>
      <protection/>
    </xf>
    <xf numFmtId="202" fontId="5" fillId="0" borderId="41" xfId="51" applyNumberFormat="1" applyFont="1" applyBorder="1" applyAlignment="1">
      <alignment horizontal="right" vertical="center"/>
    </xf>
    <xf numFmtId="202" fontId="5" fillId="0" borderId="42" xfId="51" applyNumberFormat="1" applyFont="1" applyBorder="1" applyAlignment="1">
      <alignment horizontal="right" vertical="center"/>
    </xf>
    <xf numFmtId="0" fontId="5" fillId="0" borderId="43" xfId="62" applyFont="1" applyBorder="1" applyAlignment="1">
      <alignment horizontal="left" vertical="center"/>
      <protection/>
    </xf>
    <xf numFmtId="0" fontId="5" fillId="0" borderId="45" xfId="62" applyFont="1" applyBorder="1" applyAlignment="1">
      <alignment horizontal="left" vertical="center"/>
      <protection/>
    </xf>
    <xf numFmtId="38" fontId="5" fillId="0" borderId="43" xfId="51" applyFont="1" applyBorder="1" applyAlignment="1">
      <alignment horizontal="right" vertical="center"/>
    </xf>
    <xf numFmtId="38" fontId="5" fillId="0" borderId="45" xfId="51" applyFont="1" applyBorder="1" applyAlignment="1">
      <alignment horizontal="right" vertical="center"/>
    </xf>
    <xf numFmtId="0" fontId="16" fillId="0" borderId="74" xfId="62" applyFont="1" applyBorder="1" applyAlignment="1">
      <alignment horizontal="center" vertical="center" textRotation="255"/>
      <protection/>
    </xf>
    <xf numFmtId="0" fontId="16" fillId="0" borderId="15" xfId="62" applyFont="1" applyBorder="1" applyAlignment="1">
      <alignment horizontal="center" vertical="center" textRotation="255"/>
      <protection/>
    </xf>
    <xf numFmtId="0" fontId="16" fillId="0" borderId="89" xfId="62" applyFont="1" applyBorder="1" applyAlignment="1">
      <alignment horizontal="center" vertical="center" textRotation="255"/>
      <protection/>
    </xf>
    <xf numFmtId="0" fontId="12" fillId="0" borderId="41" xfId="62" applyFont="1" applyBorder="1" applyAlignment="1">
      <alignment horizontal="left" vertical="center" wrapText="1"/>
      <protection/>
    </xf>
    <xf numFmtId="0" fontId="12" fillId="0" borderId="42" xfId="62" applyFont="1" applyBorder="1" applyAlignment="1">
      <alignment horizontal="left" vertical="center" wrapText="1"/>
      <protection/>
    </xf>
    <xf numFmtId="0" fontId="5" fillId="0" borderId="49" xfId="62" applyFont="1" applyBorder="1" applyAlignment="1">
      <alignment horizontal="left" vertical="center"/>
      <protection/>
    </xf>
    <xf numFmtId="0" fontId="5" fillId="0" borderId="50" xfId="62" applyFont="1" applyBorder="1" applyAlignment="1">
      <alignment horizontal="left" vertical="center"/>
      <protection/>
    </xf>
    <xf numFmtId="0" fontId="17" fillId="0" borderId="0" xfId="62" applyFont="1" applyAlignment="1">
      <alignment horizontal="center" vertical="center"/>
      <protection/>
    </xf>
    <xf numFmtId="0" fontId="10" fillId="0" borderId="12" xfId="62" applyFont="1" applyBorder="1" applyAlignment="1">
      <alignment horizontal="left" vertical="center"/>
      <protection/>
    </xf>
    <xf numFmtId="0" fontId="18" fillId="0" borderId="13" xfId="62" applyFont="1" applyBorder="1" applyAlignment="1">
      <alignment horizontal="center" vertical="center" textRotation="255" shrinkToFit="1"/>
      <protection/>
    </xf>
    <xf numFmtId="0" fontId="18" fillId="0" borderId="15" xfId="62" applyFont="1" applyBorder="1" applyAlignment="1">
      <alignment horizontal="center" vertical="center" textRotation="255" shrinkToFit="1"/>
      <protection/>
    </xf>
    <xf numFmtId="0" fontId="18" fillId="0" borderId="90" xfId="62" applyFont="1" applyBorder="1" applyAlignment="1">
      <alignment horizontal="center" vertical="center" textRotation="255" shrinkToFit="1"/>
      <protection/>
    </xf>
    <xf numFmtId="38" fontId="5" fillId="0" borderId="14" xfId="51"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実績報告"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xdr:row>
      <xdr:rowOff>0</xdr:rowOff>
    </xdr:from>
    <xdr:ext cx="2524125" cy="285750"/>
    <xdr:sp>
      <xdr:nvSpPr>
        <xdr:cNvPr id="1" name="テキスト ボックス 1"/>
        <xdr:cNvSpPr txBox="1">
          <a:spLocks noChangeArrowheads="1"/>
        </xdr:cNvSpPr>
      </xdr:nvSpPr>
      <xdr:spPr>
        <a:xfrm>
          <a:off x="5257800" y="228600"/>
          <a:ext cx="2524125" cy="285750"/>
        </a:xfrm>
        <a:prstGeom prst="rect">
          <a:avLst/>
        </a:prstGeom>
        <a:solidFill>
          <a:srgbClr val="FFFFFF"/>
        </a:solidFill>
        <a:ln w="6350" cmpd="sng">
          <a:solidFill>
            <a:srgbClr val="FF0000"/>
          </a:solidFill>
          <a:prstDash val="dash"/>
          <a:headEnd type="none"/>
          <a:tailEnd type="none"/>
        </a:ln>
      </xdr:spPr>
      <xdr:txBody>
        <a:bodyPr vertOverflow="clip" wrap="square">
          <a:spAutoFit/>
        </a:bodyPr>
        <a:p>
          <a:pPr algn="l">
            <a:defRPr/>
          </a:pPr>
          <a:r>
            <a:rPr lang="en-US" cap="none" sz="900" b="0" i="0" u="none" baseline="0">
              <a:solidFill>
                <a:srgbClr val="FF0000"/>
              </a:solidFill>
            </a:rPr>
            <a:t>事業所番号、事業所名を必ずご記入ください。</a:t>
          </a:r>
        </a:p>
      </xdr:txBody>
    </xdr:sp>
    <xdr:clientData fPrintsWithSheet="0"/>
  </xdr:oneCellAnchor>
  <xdr:oneCellAnchor>
    <xdr:from>
      <xdr:col>10</xdr:col>
      <xdr:colOff>76200</xdr:colOff>
      <xdr:row>7</xdr:row>
      <xdr:rowOff>285750</xdr:rowOff>
    </xdr:from>
    <xdr:ext cx="4419600" cy="676275"/>
    <xdr:sp>
      <xdr:nvSpPr>
        <xdr:cNvPr id="2" name="テキスト ボックス 2"/>
        <xdr:cNvSpPr txBox="1">
          <a:spLocks noChangeArrowheads="1"/>
        </xdr:cNvSpPr>
      </xdr:nvSpPr>
      <xdr:spPr>
        <a:xfrm>
          <a:off x="6648450" y="1704975"/>
          <a:ext cx="4419600" cy="676275"/>
        </a:xfrm>
        <a:prstGeom prst="rect">
          <a:avLst/>
        </a:prstGeom>
        <a:solidFill>
          <a:srgbClr val="FFFFFF"/>
        </a:solidFill>
        <a:ln w="6350" cmpd="sng">
          <a:solidFill>
            <a:srgbClr val="FF0000"/>
          </a:solidFill>
          <a:prstDash val="dash"/>
          <a:headEnd type="none"/>
          <a:tailEnd type="none"/>
        </a:ln>
      </xdr:spPr>
      <xdr:txBody>
        <a:bodyPr vertOverflow="clip" wrap="square">
          <a:spAutoFit/>
        </a:bodyPr>
        <a:p>
          <a:pPr algn="l">
            <a:defRPr/>
          </a:pPr>
          <a:r>
            <a:rPr lang="en-US" cap="none" sz="900" b="0" i="0" u="none" baseline="0">
              <a:solidFill>
                <a:srgbClr val="FF0000"/>
              </a:solidFill>
              <a:latin typeface="Meiryo UI"/>
              <a:ea typeface="Meiryo UI"/>
              <a:cs typeface="Meiryo UI"/>
            </a:rPr>
            <a:t>下記説明を参考に入力してください。</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「収支予算書」の中でこの</a:t>
          </a:r>
          <a:r>
            <a:rPr lang="en-US" cap="none" sz="900" b="0" i="0" u="none" baseline="0">
              <a:solidFill>
                <a:srgbClr val="FF0000"/>
              </a:solidFill>
              <a:latin typeface="Meiryo UI"/>
              <a:ea typeface="Meiryo UI"/>
              <a:cs typeface="Meiryo UI"/>
            </a:rPr>
            <a:t>(A)</a:t>
          </a:r>
          <a:r>
            <a:rPr lang="en-US" cap="none" sz="900" b="0" i="0" u="none" baseline="0">
              <a:solidFill>
                <a:srgbClr val="FF0000"/>
              </a:solidFill>
              <a:latin typeface="Meiryo UI"/>
              <a:ea typeface="Meiryo UI"/>
              <a:cs typeface="Meiryo UI"/>
            </a:rPr>
            <a:t>の額が分かるように、「収支予算書」を作成してください。</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a:t>
          </a:r>
          <a:r>
            <a:rPr lang="en-US" cap="none" sz="900" b="0" i="0" u="none" baseline="0">
              <a:solidFill>
                <a:srgbClr val="FF0000"/>
              </a:solidFill>
              <a:latin typeface="Meiryo UI"/>
              <a:ea typeface="Meiryo UI"/>
              <a:cs typeface="Meiryo UI"/>
            </a:rPr>
            <a:t>不明な場合、お問合せし、修正の上再提出をお願いすることがあります。</a:t>
          </a:r>
          <a:r>
            <a:rPr lang="en-US" cap="none" sz="900" b="0" i="0" u="none" baseline="0">
              <a:solidFill>
                <a:srgbClr val="FF0000"/>
              </a:solidFill>
              <a:latin typeface="Meiryo UI"/>
              <a:ea typeface="Meiryo UI"/>
              <a:cs typeface="Meiryo UI"/>
            </a:rPr>
            <a:t>)</a:t>
          </a:r>
        </a:p>
      </xdr:txBody>
    </xdr:sp>
    <xdr:clientData fPrintsWithSheet="0"/>
  </xdr:oneCellAnchor>
  <xdr:oneCellAnchor>
    <xdr:from>
      <xdr:col>10</xdr:col>
      <xdr:colOff>76200</xdr:colOff>
      <xdr:row>10</xdr:row>
      <xdr:rowOff>161925</xdr:rowOff>
    </xdr:from>
    <xdr:ext cx="4724400" cy="476250"/>
    <xdr:sp>
      <xdr:nvSpPr>
        <xdr:cNvPr id="3" name="テキスト ボックス 3"/>
        <xdr:cNvSpPr txBox="1">
          <a:spLocks noChangeArrowheads="1"/>
        </xdr:cNvSpPr>
      </xdr:nvSpPr>
      <xdr:spPr>
        <a:xfrm>
          <a:off x="6648450" y="2524125"/>
          <a:ext cx="4724400" cy="476250"/>
        </a:xfrm>
        <a:prstGeom prst="rect">
          <a:avLst/>
        </a:prstGeom>
        <a:solidFill>
          <a:srgbClr val="FFFFFF"/>
        </a:solidFill>
        <a:ln w="6350" cmpd="sng">
          <a:solidFill>
            <a:srgbClr val="FF0000"/>
          </a:solidFill>
          <a:prstDash val="dash"/>
          <a:headEnd type="none"/>
          <a:tailEnd type="none"/>
        </a:ln>
      </xdr:spPr>
      <xdr:txBody>
        <a:bodyPr vertOverflow="clip" wrap="square">
          <a:spAutoFit/>
        </a:bodyPr>
        <a:p>
          <a:pPr algn="l">
            <a:defRPr/>
          </a:pPr>
          <a:r>
            <a:rPr lang="en-US" cap="none" sz="900" b="0" i="0" u="none" baseline="0">
              <a:solidFill>
                <a:srgbClr val="FF0000"/>
              </a:solidFill>
              <a:latin typeface="Meiryo UI"/>
              <a:ea typeface="Meiryo UI"/>
              <a:cs typeface="Meiryo UI"/>
            </a:rPr>
            <a:t>「収支予算書」の中でこの「寄付金」の額が分かるように、「収支予算書」を作成してください。</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a:t>
          </a:r>
          <a:r>
            <a:rPr lang="en-US" cap="none" sz="900" b="0" i="0" u="none" baseline="0">
              <a:solidFill>
                <a:srgbClr val="FF0000"/>
              </a:solidFill>
              <a:latin typeface="Meiryo UI"/>
              <a:ea typeface="Meiryo UI"/>
              <a:cs typeface="Meiryo UI"/>
            </a:rPr>
            <a:t>不明な場合、お問合せし、修正の上再提出をお願いすることがあります。</a:t>
          </a:r>
          <a:r>
            <a:rPr lang="en-US" cap="none" sz="900" b="0" i="0" u="none" baseline="0">
              <a:solidFill>
                <a:srgbClr val="FF0000"/>
              </a:solidFill>
              <a:latin typeface="Meiryo UI"/>
              <a:ea typeface="Meiryo UI"/>
              <a:cs typeface="Meiryo UI"/>
            </a:rPr>
            <a:t>)</a:t>
          </a:r>
        </a:p>
      </xdr:txBody>
    </xdr:sp>
    <xdr:clientData fPrintsWithSheet="0"/>
  </xdr:oneCellAnchor>
  <xdr:twoCellAnchor>
    <xdr:from>
      <xdr:col>9</xdr:col>
      <xdr:colOff>0</xdr:colOff>
      <xdr:row>8</xdr:row>
      <xdr:rowOff>171450</xdr:rowOff>
    </xdr:from>
    <xdr:to>
      <xdr:col>10</xdr:col>
      <xdr:colOff>76200</xdr:colOff>
      <xdr:row>8</xdr:row>
      <xdr:rowOff>304800</xdr:rowOff>
    </xdr:to>
    <xdr:sp>
      <xdr:nvSpPr>
        <xdr:cNvPr id="4" name="直線矢印コネクタ 4"/>
        <xdr:cNvSpPr>
          <a:spLocks/>
        </xdr:cNvSpPr>
      </xdr:nvSpPr>
      <xdr:spPr>
        <a:xfrm flipH="1" flipV="1">
          <a:off x="5915025" y="1905000"/>
          <a:ext cx="733425" cy="133350"/>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9</xdr:col>
      <xdr:colOff>9525</xdr:colOff>
      <xdr:row>10</xdr:row>
      <xdr:rowOff>161925</xdr:rowOff>
    </xdr:from>
    <xdr:to>
      <xdr:col>10</xdr:col>
      <xdr:colOff>76200</xdr:colOff>
      <xdr:row>11</xdr:row>
      <xdr:rowOff>85725</xdr:rowOff>
    </xdr:to>
    <xdr:sp>
      <xdr:nvSpPr>
        <xdr:cNvPr id="5" name="直線矢印コネクタ 5"/>
        <xdr:cNvSpPr>
          <a:spLocks/>
        </xdr:cNvSpPr>
      </xdr:nvSpPr>
      <xdr:spPr>
        <a:xfrm flipH="1" flipV="1">
          <a:off x="5924550" y="2524125"/>
          <a:ext cx="723900" cy="238125"/>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11</xdr:col>
      <xdr:colOff>28575</xdr:colOff>
      <xdr:row>25</xdr:row>
      <xdr:rowOff>38100</xdr:rowOff>
    </xdr:from>
    <xdr:ext cx="4619625" cy="895350"/>
    <xdr:sp>
      <xdr:nvSpPr>
        <xdr:cNvPr id="6" name="テキスト ボックス 6"/>
        <xdr:cNvSpPr txBox="1">
          <a:spLocks noChangeArrowheads="1"/>
        </xdr:cNvSpPr>
      </xdr:nvSpPr>
      <xdr:spPr>
        <a:xfrm>
          <a:off x="7258050" y="5495925"/>
          <a:ext cx="4619625" cy="895350"/>
        </a:xfrm>
        <a:prstGeom prst="rect">
          <a:avLst/>
        </a:prstGeom>
        <a:solidFill>
          <a:srgbClr val="FFFFFF"/>
        </a:solidFill>
        <a:ln w="6350" cmpd="sng">
          <a:solidFill>
            <a:srgbClr val="FF0000"/>
          </a:solidFill>
          <a:prstDash val="dash"/>
          <a:headEnd type="none"/>
          <a:tailEnd type="none"/>
        </a:ln>
      </xdr:spPr>
      <xdr:txBody>
        <a:bodyPr vertOverflow="clip" wrap="square">
          <a:spAutoFit/>
        </a:bodyPr>
        <a:p>
          <a:pPr algn="l">
            <a:defRPr/>
          </a:pPr>
          <a:r>
            <a:rPr lang="en-US" cap="none" sz="900" b="0" i="0" u="none" baseline="0">
              <a:solidFill>
                <a:srgbClr val="FF0000"/>
              </a:solidFill>
              <a:latin typeface="Meiryo UI"/>
              <a:ea typeface="Meiryo UI"/>
              <a:cs typeface="Meiryo UI"/>
            </a:rPr>
            <a:t>ここにあるとおり、市川市以外の市町村の支給決定を受けている入居者がいる場合には、</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「収支予算書」の中で経費を按分し、市川市の支給決定を受けている入居者分の経費が</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分かるように、「収支予算書」を作成してください。</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a:t>
          </a:r>
          <a:r>
            <a:rPr lang="en-US" cap="none" sz="900" b="0" i="0" u="none" baseline="0">
              <a:solidFill>
                <a:srgbClr val="FF0000"/>
              </a:solidFill>
              <a:latin typeface="Meiryo UI"/>
              <a:ea typeface="Meiryo UI"/>
              <a:cs typeface="Meiryo UI"/>
            </a:rPr>
            <a:t>不明な場合、お問合せし、修正の上再提出をお願いすることがあります。</a:t>
          </a:r>
          <a:r>
            <a:rPr lang="en-US" cap="none" sz="900" b="0" i="0" u="none" baseline="0">
              <a:solidFill>
                <a:srgbClr val="FF0000"/>
              </a:solidFill>
              <a:latin typeface="Meiryo UI"/>
              <a:ea typeface="Meiryo UI"/>
              <a:cs typeface="Meiryo UI"/>
            </a:rPr>
            <a:t>)</a:t>
          </a:r>
        </a:p>
      </xdr:txBody>
    </xdr:sp>
    <xdr:clientData fPrintsWithSheet="0"/>
  </xdr:oneCellAnchor>
  <xdr:twoCellAnchor>
    <xdr:from>
      <xdr:col>9</xdr:col>
      <xdr:colOff>266700</xdr:colOff>
      <xdr:row>27</xdr:row>
      <xdr:rowOff>38100</xdr:rowOff>
    </xdr:from>
    <xdr:to>
      <xdr:col>11</xdr:col>
      <xdr:colOff>19050</xdr:colOff>
      <xdr:row>27</xdr:row>
      <xdr:rowOff>161925</xdr:rowOff>
    </xdr:to>
    <xdr:sp>
      <xdr:nvSpPr>
        <xdr:cNvPr id="7" name="直線矢印コネクタ 7"/>
        <xdr:cNvSpPr>
          <a:spLocks/>
        </xdr:cNvSpPr>
      </xdr:nvSpPr>
      <xdr:spPr>
        <a:xfrm flipH="1" flipV="1">
          <a:off x="6181725" y="5819775"/>
          <a:ext cx="1066800" cy="123825"/>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11</xdr:col>
      <xdr:colOff>28575</xdr:colOff>
      <xdr:row>32</xdr:row>
      <xdr:rowOff>0</xdr:rowOff>
    </xdr:from>
    <xdr:ext cx="4200525" cy="485775"/>
    <xdr:sp>
      <xdr:nvSpPr>
        <xdr:cNvPr id="8" name="テキスト ボックス 8"/>
        <xdr:cNvSpPr txBox="1">
          <a:spLocks noChangeArrowheads="1"/>
        </xdr:cNvSpPr>
      </xdr:nvSpPr>
      <xdr:spPr>
        <a:xfrm>
          <a:off x="7258050" y="6600825"/>
          <a:ext cx="4200525" cy="485775"/>
        </a:xfrm>
        <a:prstGeom prst="rect">
          <a:avLst/>
        </a:prstGeom>
        <a:solidFill>
          <a:srgbClr val="FFFFFF"/>
        </a:solidFill>
        <a:ln w="6350" cmpd="sng">
          <a:solidFill>
            <a:srgbClr val="FF0000"/>
          </a:solidFill>
          <a:prstDash val="dash"/>
          <a:headEnd type="none"/>
          <a:tailEnd type="none"/>
        </a:ln>
      </xdr:spPr>
      <xdr:txBody>
        <a:bodyPr vertOverflow="clip" wrap="square">
          <a:spAutoFit/>
        </a:bodyPr>
        <a:p>
          <a:pPr algn="l">
            <a:defRPr/>
          </a:pPr>
          <a:r>
            <a:rPr lang="en-US" cap="none" sz="900" b="0" i="0" u="none" baseline="0">
              <a:solidFill>
                <a:srgbClr val="FF0000"/>
              </a:solidFill>
              <a:latin typeface="Meiryo UI"/>
              <a:ea typeface="Meiryo UI"/>
              <a:cs typeface="Meiryo UI"/>
            </a:rPr>
            <a:t>「収支予算書」は、収入総額と支出総額が一致するように作成をお願いします。</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また、「助成</a:t>
          </a:r>
          <a:r>
            <a:rPr lang="en-US" cap="none" sz="900" b="0" i="0" u="none" baseline="0">
              <a:solidFill>
                <a:srgbClr val="FF0000"/>
              </a:solidFill>
              <a:latin typeface="Meiryo UI"/>
              <a:ea typeface="Meiryo UI"/>
              <a:cs typeface="Meiryo UI"/>
            </a:rPr>
            <a:t>/</a:t>
          </a:r>
          <a:r>
            <a:rPr lang="en-US" cap="none" sz="900" b="0" i="0" u="none" baseline="0">
              <a:solidFill>
                <a:srgbClr val="FF0000"/>
              </a:solidFill>
              <a:latin typeface="Meiryo UI"/>
              <a:ea typeface="Meiryo UI"/>
              <a:cs typeface="Meiryo UI"/>
            </a:rPr>
            <a:t>交付申請書」と「収支予算書」には、押印を忘れずにお願いします。</a:t>
          </a:r>
        </a:p>
      </xdr:txBody>
    </xdr:sp>
    <xdr:clientData fPrintsWithSheet="0"/>
  </xdr:oneCellAnchor>
  <xdr:twoCellAnchor>
    <xdr:from>
      <xdr:col>0</xdr:col>
      <xdr:colOff>314325</xdr:colOff>
      <xdr:row>8</xdr:row>
      <xdr:rowOff>219075</xdr:rowOff>
    </xdr:from>
    <xdr:to>
      <xdr:col>2</xdr:col>
      <xdr:colOff>76200</xdr:colOff>
      <xdr:row>16</xdr:row>
      <xdr:rowOff>47625</xdr:rowOff>
    </xdr:to>
    <xdr:sp>
      <xdr:nvSpPr>
        <xdr:cNvPr id="9" name="直線矢印コネクタ 9"/>
        <xdr:cNvSpPr>
          <a:spLocks/>
        </xdr:cNvSpPr>
      </xdr:nvSpPr>
      <xdr:spPr>
        <a:xfrm flipV="1">
          <a:off x="314325" y="1952625"/>
          <a:ext cx="1076325" cy="2133600"/>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571500</xdr:colOff>
      <xdr:row>8</xdr:row>
      <xdr:rowOff>228600</xdr:rowOff>
    </xdr:from>
    <xdr:to>
      <xdr:col>2</xdr:col>
      <xdr:colOff>285750</xdr:colOff>
      <xdr:row>25</xdr:row>
      <xdr:rowOff>114300</xdr:rowOff>
    </xdr:to>
    <xdr:sp>
      <xdr:nvSpPr>
        <xdr:cNvPr id="10" name="直線矢印コネクタ 10"/>
        <xdr:cNvSpPr>
          <a:spLocks/>
        </xdr:cNvSpPr>
      </xdr:nvSpPr>
      <xdr:spPr>
        <a:xfrm flipV="1">
          <a:off x="571500" y="1962150"/>
          <a:ext cx="1028700" cy="3609975"/>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xdr:col>
      <xdr:colOff>0</xdr:colOff>
      <xdr:row>10</xdr:row>
      <xdr:rowOff>219075</xdr:rowOff>
    </xdr:from>
    <xdr:to>
      <xdr:col>3</xdr:col>
      <xdr:colOff>190500</xdr:colOff>
      <xdr:row>25</xdr:row>
      <xdr:rowOff>114300</xdr:rowOff>
    </xdr:to>
    <xdr:sp>
      <xdr:nvSpPr>
        <xdr:cNvPr id="11" name="直線矢印コネクタ 11"/>
        <xdr:cNvSpPr>
          <a:spLocks/>
        </xdr:cNvSpPr>
      </xdr:nvSpPr>
      <xdr:spPr>
        <a:xfrm flipV="1">
          <a:off x="657225" y="2581275"/>
          <a:ext cx="1504950" cy="2990850"/>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85725</xdr:colOff>
      <xdr:row>4</xdr:row>
      <xdr:rowOff>142875</xdr:rowOff>
    </xdr:from>
    <xdr:ext cx="1085850" cy="476250"/>
    <xdr:sp>
      <xdr:nvSpPr>
        <xdr:cNvPr id="1" name="テキスト ボックス 1"/>
        <xdr:cNvSpPr txBox="1">
          <a:spLocks noChangeArrowheads="1"/>
        </xdr:cNvSpPr>
      </xdr:nvSpPr>
      <xdr:spPr>
        <a:xfrm>
          <a:off x="3028950" y="942975"/>
          <a:ext cx="1085850" cy="476250"/>
        </a:xfrm>
        <a:prstGeom prst="rect">
          <a:avLst/>
        </a:prstGeom>
        <a:solidFill>
          <a:srgbClr val="FFFFFF"/>
        </a:solidFill>
        <a:ln w="6350" cmpd="sng">
          <a:solidFill>
            <a:srgbClr val="FF0000"/>
          </a:solidFill>
          <a:prstDash val="dash"/>
          <a:headEnd type="none"/>
          <a:tailEnd type="none"/>
        </a:ln>
      </xdr:spPr>
      <xdr:txBody>
        <a:bodyPr vertOverflow="clip" wrap="square">
          <a:spAutoFit/>
        </a:bodyPr>
        <a:p>
          <a:pPr algn="l">
            <a:defRPr/>
          </a:pPr>
          <a:r>
            <a:rPr lang="en-US" cap="none" sz="900" b="0" i="0" u="none" baseline="0">
              <a:solidFill>
                <a:srgbClr val="FF0000"/>
              </a:solidFill>
              <a:latin typeface="Meiryo UI"/>
              <a:ea typeface="Meiryo UI"/>
              <a:cs typeface="Meiryo UI"/>
            </a:rPr>
            <a:t>受給者番号も</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入力してください。</a:t>
          </a:r>
        </a:p>
      </xdr:txBody>
    </xdr:sp>
    <xdr:clientData fPrintsWithSheet="0"/>
  </xdr:oneCellAnchor>
  <xdr:twoCellAnchor>
    <xdr:from>
      <xdr:col>1</xdr:col>
      <xdr:colOff>704850</xdr:colOff>
      <xdr:row>5</xdr:row>
      <xdr:rowOff>66675</xdr:rowOff>
    </xdr:from>
    <xdr:to>
      <xdr:col>7</xdr:col>
      <xdr:colOff>85725</xdr:colOff>
      <xdr:row>7</xdr:row>
      <xdr:rowOff>85725</xdr:rowOff>
    </xdr:to>
    <xdr:sp>
      <xdr:nvSpPr>
        <xdr:cNvPr id="2" name="直線矢印コネクタ 2"/>
        <xdr:cNvSpPr>
          <a:spLocks/>
        </xdr:cNvSpPr>
      </xdr:nvSpPr>
      <xdr:spPr>
        <a:xfrm flipH="1">
          <a:off x="933450" y="1171575"/>
          <a:ext cx="2095500" cy="447675"/>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xdr:col>
      <xdr:colOff>0</xdr:colOff>
      <xdr:row>12</xdr:row>
      <xdr:rowOff>171450</xdr:rowOff>
    </xdr:from>
    <xdr:to>
      <xdr:col>5</xdr:col>
      <xdr:colOff>304800</xdr:colOff>
      <xdr:row>29</xdr:row>
      <xdr:rowOff>19050</xdr:rowOff>
    </xdr:to>
    <xdr:sp>
      <xdr:nvSpPr>
        <xdr:cNvPr id="3" name="直線矢印コネクタ 4"/>
        <xdr:cNvSpPr>
          <a:spLocks/>
        </xdr:cNvSpPr>
      </xdr:nvSpPr>
      <xdr:spPr>
        <a:xfrm flipV="1">
          <a:off x="1019175" y="2828925"/>
          <a:ext cx="1295400" cy="4371975"/>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14</xdr:col>
      <xdr:colOff>114300</xdr:colOff>
      <xdr:row>4</xdr:row>
      <xdr:rowOff>219075</xdr:rowOff>
    </xdr:from>
    <xdr:ext cx="3990975" cy="466725"/>
    <xdr:sp>
      <xdr:nvSpPr>
        <xdr:cNvPr id="4" name="テキスト ボックス 7"/>
        <xdr:cNvSpPr txBox="1">
          <a:spLocks noChangeArrowheads="1"/>
        </xdr:cNvSpPr>
      </xdr:nvSpPr>
      <xdr:spPr>
        <a:xfrm>
          <a:off x="6858000" y="1019175"/>
          <a:ext cx="3990975" cy="466725"/>
        </a:xfrm>
        <a:prstGeom prst="rect">
          <a:avLst/>
        </a:prstGeom>
        <a:solidFill>
          <a:srgbClr val="FFFFFF"/>
        </a:solidFill>
        <a:ln w="6350" cmpd="sng">
          <a:solidFill>
            <a:srgbClr val="FF0000"/>
          </a:solidFill>
          <a:prstDash val="dash"/>
          <a:headEnd type="none"/>
          <a:tailEnd type="none"/>
        </a:ln>
      </xdr:spPr>
      <xdr:txBody>
        <a:bodyPr vertOverflow="clip" wrap="square">
          <a:spAutoFit/>
        </a:bodyPr>
        <a:p>
          <a:pPr algn="l">
            <a:defRPr/>
          </a:pPr>
          <a:r>
            <a:rPr lang="en-US" cap="none" sz="900" b="0" i="0" u="none" baseline="0">
              <a:solidFill>
                <a:srgbClr val="FF0000"/>
              </a:solidFill>
              <a:latin typeface="Meiryo UI"/>
              <a:ea typeface="Meiryo UI"/>
              <a:cs typeface="Meiryo UI"/>
            </a:rPr>
            <a:t>利用期間も必ず入力してください。</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入力がない場合、お問合せし、修正の上再提出をお願いすることがあります。</a:t>
          </a:r>
        </a:p>
      </xdr:txBody>
    </xdr:sp>
    <xdr:clientData fPrintsWithSheet="0"/>
  </xdr:oneCellAnchor>
  <xdr:twoCellAnchor>
    <xdr:from>
      <xdr:col>17</xdr:col>
      <xdr:colOff>476250</xdr:colOff>
      <xdr:row>6</xdr:row>
      <xdr:rowOff>76200</xdr:rowOff>
    </xdr:from>
    <xdr:to>
      <xdr:col>21</xdr:col>
      <xdr:colOff>238125</xdr:colOff>
      <xdr:row>11</xdr:row>
      <xdr:rowOff>257175</xdr:rowOff>
    </xdr:to>
    <xdr:sp>
      <xdr:nvSpPr>
        <xdr:cNvPr id="5" name="直線矢印コネクタ 8"/>
        <xdr:cNvSpPr>
          <a:spLocks/>
        </xdr:cNvSpPr>
      </xdr:nvSpPr>
      <xdr:spPr>
        <a:xfrm>
          <a:off x="8848725" y="1485900"/>
          <a:ext cx="1590675" cy="1095375"/>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14</xdr:col>
      <xdr:colOff>133350</xdr:colOff>
      <xdr:row>0</xdr:row>
      <xdr:rowOff>66675</xdr:rowOff>
    </xdr:from>
    <xdr:ext cx="6953250" cy="885825"/>
    <xdr:sp>
      <xdr:nvSpPr>
        <xdr:cNvPr id="6" name="テキスト ボックス 9"/>
        <xdr:cNvSpPr txBox="1">
          <a:spLocks noChangeArrowheads="1"/>
        </xdr:cNvSpPr>
      </xdr:nvSpPr>
      <xdr:spPr>
        <a:xfrm>
          <a:off x="6877050" y="66675"/>
          <a:ext cx="6953250" cy="88582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900" b="0" i="0" u="none" baseline="0">
              <a:solidFill>
                <a:srgbClr val="FF0000"/>
              </a:solidFill>
              <a:latin typeface="Meiryo UI"/>
              <a:ea typeface="Meiryo UI"/>
              <a:cs typeface="Meiryo UI"/>
            </a:rPr>
            <a:t>「国報酬」の行に入力するのは、①共同生活援助サービス費、②外部サービス利用型共同生活援助サービス費、③入院時支援特別加算、④長期入院時支援特別加算、⑤帰宅時支援加算、⑥長期帰宅時支援加算の合算額です。共同生活援助の報酬総額ではありませんのでご注意ください。（ただし、①、②については、体験利用の場合の額は含めません。）</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「体験利用の場合の額」とは、共同生活援助サービス費</a:t>
          </a:r>
          <a:r>
            <a:rPr lang="en-US" cap="none" sz="900" b="0" i="0" u="none" baseline="0">
              <a:solidFill>
                <a:srgbClr val="FF0000"/>
              </a:solidFill>
              <a:latin typeface="Meiryo UI"/>
              <a:ea typeface="Meiryo UI"/>
              <a:cs typeface="Meiryo UI"/>
            </a:rPr>
            <a:t>(Ⅳ)</a:t>
          </a:r>
          <a:r>
            <a:rPr lang="en-US" cap="none" sz="900" b="0" i="0" u="none" baseline="0">
              <a:solidFill>
                <a:srgbClr val="FF0000"/>
              </a:solidFill>
              <a:latin typeface="Meiryo UI"/>
              <a:ea typeface="Meiryo UI"/>
              <a:cs typeface="Meiryo UI"/>
            </a:rPr>
            <a:t>（報酬告示第１５－１－ニ）、外部サービス利用型共同生活援助サービス費</a:t>
          </a:r>
          <a:r>
            <a:rPr lang="en-US" cap="none" sz="900" b="0" i="0" u="none" baseline="0">
              <a:solidFill>
                <a:srgbClr val="FF0000"/>
              </a:solidFill>
              <a:latin typeface="Meiryo UI"/>
              <a:ea typeface="Meiryo UI"/>
              <a:cs typeface="Meiryo UI"/>
            </a:rPr>
            <a:t>(Ⅴ)</a:t>
          </a:r>
          <a:r>
            <a:rPr lang="en-US" cap="none" sz="900" b="0" i="0" u="none" baseline="0">
              <a:solidFill>
                <a:srgbClr val="FF0000"/>
              </a:solidFill>
              <a:latin typeface="Meiryo UI"/>
              <a:ea typeface="Meiryo UI"/>
              <a:cs typeface="Meiryo UI"/>
            </a:rPr>
            <a:t>（報酬告示第１５－１の２の２－ホ）をいいます。</a:t>
          </a:r>
        </a:p>
      </xdr:txBody>
    </xdr:sp>
    <xdr:clientData fPrintsWithSheet="0"/>
  </xdr:oneCellAnchor>
  <xdr:twoCellAnchor>
    <xdr:from>
      <xdr:col>6</xdr:col>
      <xdr:colOff>295275</xdr:colOff>
      <xdr:row>3</xdr:row>
      <xdr:rowOff>9525</xdr:rowOff>
    </xdr:from>
    <xdr:to>
      <xdr:col>14</xdr:col>
      <xdr:colOff>133350</xdr:colOff>
      <xdr:row>10</xdr:row>
      <xdr:rowOff>114300</xdr:rowOff>
    </xdr:to>
    <xdr:sp>
      <xdr:nvSpPr>
        <xdr:cNvPr id="7" name="直線矢印コネクタ 10"/>
        <xdr:cNvSpPr>
          <a:spLocks/>
        </xdr:cNvSpPr>
      </xdr:nvSpPr>
      <xdr:spPr>
        <a:xfrm flipH="1">
          <a:off x="2771775" y="504825"/>
          <a:ext cx="4105275" cy="1657350"/>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85725</xdr:colOff>
      <xdr:row>4</xdr:row>
      <xdr:rowOff>142875</xdr:rowOff>
    </xdr:from>
    <xdr:ext cx="1085850" cy="476250"/>
    <xdr:sp>
      <xdr:nvSpPr>
        <xdr:cNvPr id="1" name="テキスト ボックス 1"/>
        <xdr:cNvSpPr txBox="1">
          <a:spLocks noChangeArrowheads="1"/>
        </xdr:cNvSpPr>
      </xdr:nvSpPr>
      <xdr:spPr>
        <a:xfrm>
          <a:off x="3028950" y="942975"/>
          <a:ext cx="1085850" cy="476250"/>
        </a:xfrm>
        <a:prstGeom prst="rect">
          <a:avLst/>
        </a:prstGeom>
        <a:solidFill>
          <a:srgbClr val="FFFFFF"/>
        </a:solidFill>
        <a:ln w="6350" cmpd="sng">
          <a:solidFill>
            <a:srgbClr val="FF0000"/>
          </a:solidFill>
          <a:prstDash val="dash"/>
          <a:headEnd type="none"/>
          <a:tailEnd type="none"/>
        </a:ln>
      </xdr:spPr>
      <xdr:txBody>
        <a:bodyPr vertOverflow="clip" wrap="square">
          <a:spAutoFit/>
        </a:bodyPr>
        <a:p>
          <a:pPr algn="l">
            <a:defRPr/>
          </a:pPr>
          <a:r>
            <a:rPr lang="en-US" cap="none" sz="900" b="0" i="0" u="none" baseline="0">
              <a:solidFill>
                <a:srgbClr val="FF0000"/>
              </a:solidFill>
              <a:latin typeface="Meiryo UI"/>
              <a:ea typeface="Meiryo UI"/>
              <a:cs typeface="Meiryo UI"/>
            </a:rPr>
            <a:t>受給者番号も</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入力してください。</a:t>
          </a:r>
        </a:p>
      </xdr:txBody>
    </xdr:sp>
    <xdr:clientData fPrintsWithSheet="0"/>
  </xdr:oneCellAnchor>
  <xdr:twoCellAnchor>
    <xdr:from>
      <xdr:col>1</xdr:col>
      <xdr:colOff>704850</xdr:colOff>
      <xdr:row>5</xdr:row>
      <xdr:rowOff>66675</xdr:rowOff>
    </xdr:from>
    <xdr:to>
      <xdr:col>7</xdr:col>
      <xdr:colOff>85725</xdr:colOff>
      <xdr:row>7</xdr:row>
      <xdr:rowOff>85725</xdr:rowOff>
    </xdr:to>
    <xdr:sp>
      <xdr:nvSpPr>
        <xdr:cNvPr id="2" name="直線矢印コネクタ 2"/>
        <xdr:cNvSpPr>
          <a:spLocks/>
        </xdr:cNvSpPr>
      </xdr:nvSpPr>
      <xdr:spPr>
        <a:xfrm flipH="1">
          <a:off x="933450" y="1171575"/>
          <a:ext cx="2095500" cy="447675"/>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xdr:col>
      <xdr:colOff>0</xdr:colOff>
      <xdr:row>12</xdr:row>
      <xdr:rowOff>171450</xdr:rowOff>
    </xdr:from>
    <xdr:to>
      <xdr:col>5</xdr:col>
      <xdr:colOff>304800</xdr:colOff>
      <xdr:row>29</xdr:row>
      <xdr:rowOff>19050</xdr:rowOff>
    </xdr:to>
    <xdr:sp>
      <xdr:nvSpPr>
        <xdr:cNvPr id="3" name="直線矢印コネクタ 3"/>
        <xdr:cNvSpPr>
          <a:spLocks/>
        </xdr:cNvSpPr>
      </xdr:nvSpPr>
      <xdr:spPr>
        <a:xfrm flipV="1">
          <a:off x="1019175" y="2828925"/>
          <a:ext cx="1295400" cy="4371975"/>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14</xdr:col>
      <xdr:colOff>114300</xdr:colOff>
      <xdr:row>4</xdr:row>
      <xdr:rowOff>209550</xdr:rowOff>
    </xdr:from>
    <xdr:ext cx="3990975" cy="466725"/>
    <xdr:sp>
      <xdr:nvSpPr>
        <xdr:cNvPr id="4" name="テキスト ボックス 4"/>
        <xdr:cNvSpPr txBox="1">
          <a:spLocks noChangeArrowheads="1"/>
        </xdr:cNvSpPr>
      </xdr:nvSpPr>
      <xdr:spPr>
        <a:xfrm>
          <a:off x="6858000" y="1009650"/>
          <a:ext cx="3990975" cy="466725"/>
        </a:xfrm>
        <a:prstGeom prst="rect">
          <a:avLst/>
        </a:prstGeom>
        <a:solidFill>
          <a:srgbClr val="FFFFFF"/>
        </a:solidFill>
        <a:ln w="6350" cmpd="sng">
          <a:solidFill>
            <a:srgbClr val="FF0000"/>
          </a:solidFill>
          <a:prstDash val="dash"/>
          <a:headEnd type="none"/>
          <a:tailEnd type="none"/>
        </a:ln>
      </xdr:spPr>
      <xdr:txBody>
        <a:bodyPr vertOverflow="clip" wrap="square">
          <a:spAutoFit/>
        </a:bodyPr>
        <a:p>
          <a:pPr algn="l">
            <a:defRPr/>
          </a:pPr>
          <a:r>
            <a:rPr lang="en-US" cap="none" sz="900" b="0" i="0" u="none" baseline="0">
              <a:solidFill>
                <a:srgbClr val="FF0000"/>
              </a:solidFill>
              <a:latin typeface="Meiryo UI"/>
              <a:ea typeface="Meiryo UI"/>
              <a:cs typeface="Meiryo UI"/>
            </a:rPr>
            <a:t>利用期間も必ず入力してください。</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入力がない場合、お問合せし、修正の上再提出をお願いすることがあります。</a:t>
          </a:r>
        </a:p>
      </xdr:txBody>
    </xdr:sp>
    <xdr:clientData fPrintsWithSheet="0"/>
  </xdr:oneCellAnchor>
  <xdr:twoCellAnchor>
    <xdr:from>
      <xdr:col>17</xdr:col>
      <xdr:colOff>285750</xdr:colOff>
      <xdr:row>6</xdr:row>
      <xdr:rowOff>57150</xdr:rowOff>
    </xdr:from>
    <xdr:to>
      <xdr:col>21</xdr:col>
      <xdr:colOff>323850</xdr:colOff>
      <xdr:row>11</xdr:row>
      <xdr:rowOff>266700</xdr:rowOff>
    </xdr:to>
    <xdr:sp>
      <xdr:nvSpPr>
        <xdr:cNvPr id="5" name="直線矢印コネクタ 5"/>
        <xdr:cNvSpPr>
          <a:spLocks/>
        </xdr:cNvSpPr>
      </xdr:nvSpPr>
      <xdr:spPr>
        <a:xfrm>
          <a:off x="8658225" y="1466850"/>
          <a:ext cx="1866900" cy="1123950"/>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14</xdr:col>
      <xdr:colOff>133350</xdr:colOff>
      <xdr:row>0</xdr:row>
      <xdr:rowOff>66675</xdr:rowOff>
    </xdr:from>
    <xdr:ext cx="6953250" cy="857250"/>
    <xdr:sp>
      <xdr:nvSpPr>
        <xdr:cNvPr id="6" name="テキスト ボックス 6"/>
        <xdr:cNvSpPr txBox="1">
          <a:spLocks noChangeArrowheads="1"/>
        </xdr:cNvSpPr>
      </xdr:nvSpPr>
      <xdr:spPr>
        <a:xfrm>
          <a:off x="6877050" y="66675"/>
          <a:ext cx="6953250" cy="857250"/>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900" b="0" i="0" u="none" baseline="0">
              <a:solidFill>
                <a:srgbClr val="FF0000"/>
              </a:solidFill>
              <a:latin typeface="Meiryo UI"/>
              <a:ea typeface="Meiryo UI"/>
              <a:cs typeface="Meiryo UI"/>
            </a:rPr>
            <a:t>「国報酬」の行に入力するのは、①共同生活援助サービス費、②外部サービス利用型共同生活援助サービス費、③入院時支援特別加算、④長期入院時支援特別加算、⑤帰宅時支援加算、⑥長期帰宅時支援加算の合算額です。共同生活援助の報酬総額ではありませんのでご注意ください。（ただし、①、②については、体験利用の場合の額は含めません。）</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「体験利用の場合の額」とは、共同生活援助サービス費</a:t>
          </a:r>
          <a:r>
            <a:rPr lang="en-US" cap="none" sz="900" b="0" i="0" u="none" baseline="0">
              <a:solidFill>
                <a:srgbClr val="FF0000"/>
              </a:solidFill>
              <a:latin typeface="Meiryo UI"/>
              <a:ea typeface="Meiryo UI"/>
              <a:cs typeface="Meiryo UI"/>
            </a:rPr>
            <a:t>(Ⅳ)</a:t>
          </a:r>
          <a:r>
            <a:rPr lang="en-US" cap="none" sz="900" b="0" i="0" u="none" baseline="0">
              <a:solidFill>
                <a:srgbClr val="FF0000"/>
              </a:solidFill>
              <a:latin typeface="Meiryo UI"/>
              <a:ea typeface="Meiryo UI"/>
              <a:cs typeface="Meiryo UI"/>
            </a:rPr>
            <a:t>（報酬告示第１５－１－ニ）、外部サービス利用型共同生活援助サービス費</a:t>
          </a:r>
          <a:r>
            <a:rPr lang="en-US" cap="none" sz="900" b="0" i="0" u="none" baseline="0">
              <a:solidFill>
                <a:srgbClr val="FF0000"/>
              </a:solidFill>
              <a:latin typeface="Meiryo UI"/>
              <a:ea typeface="Meiryo UI"/>
              <a:cs typeface="Meiryo UI"/>
            </a:rPr>
            <a:t>(Ⅴ)</a:t>
          </a:r>
          <a:r>
            <a:rPr lang="en-US" cap="none" sz="900" b="0" i="0" u="none" baseline="0">
              <a:solidFill>
                <a:srgbClr val="FF0000"/>
              </a:solidFill>
              <a:latin typeface="Meiryo UI"/>
              <a:ea typeface="Meiryo UI"/>
              <a:cs typeface="Meiryo UI"/>
            </a:rPr>
            <a:t>（報酬告示第１５－１の２の２－ホ）をいいます。</a:t>
          </a:r>
        </a:p>
      </xdr:txBody>
    </xdr:sp>
    <xdr:clientData fPrintsWithSheet="0"/>
  </xdr:oneCellAnchor>
  <xdr:twoCellAnchor>
    <xdr:from>
      <xdr:col>6</xdr:col>
      <xdr:colOff>295275</xdr:colOff>
      <xdr:row>3</xdr:row>
      <xdr:rowOff>9525</xdr:rowOff>
    </xdr:from>
    <xdr:to>
      <xdr:col>14</xdr:col>
      <xdr:colOff>133350</xdr:colOff>
      <xdr:row>10</xdr:row>
      <xdr:rowOff>114300</xdr:rowOff>
    </xdr:to>
    <xdr:sp>
      <xdr:nvSpPr>
        <xdr:cNvPr id="7" name="直線矢印コネクタ 7"/>
        <xdr:cNvSpPr>
          <a:spLocks/>
        </xdr:cNvSpPr>
      </xdr:nvSpPr>
      <xdr:spPr>
        <a:xfrm flipH="1">
          <a:off x="2771775" y="504825"/>
          <a:ext cx="4105275" cy="1657350"/>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85725</xdr:colOff>
      <xdr:row>4</xdr:row>
      <xdr:rowOff>142875</xdr:rowOff>
    </xdr:from>
    <xdr:ext cx="1085850" cy="476250"/>
    <xdr:sp>
      <xdr:nvSpPr>
        <xdr:cNvPr id="1" name="テキスト ボックス 1"/>
        <xdr:cNvSpPr txBox="1">
          <a:spLocks noChangeArrowheads="1"/>
        </xdr:cNvSpPr>
      </xdr:nvSpPr>
      <xdr:spPr>
        <a:xfrm>
          <a:off x="3028950" y="942975"/>
          <a:ext cx="1085850" cy="476250"/>
        </a:xfrm>
        <a:prstGeom prst="rect">
          <a:avLst/>
        </a:prstGeom>
        <a:solidFill>
          <a:srgbClr val="FFFFFF"/>
        </a:solidFill>
        <a:ln w="6350" cmpd="sng">
          <a:solidFill>
            <a:srgbClr val="FF0000"/>
          </a:solidFill>
          <a:prstDash val="dash"/>
          <a:headEnd type="none"/>
          <a:tailEnd type="none"/>
        </a:ln>
      </xdr:spPr>
      <xdr:txBody>
        <a:bodyPr vertOverflow="clip" wrap="square">
          <a:spAutoFit/>
        </a:bodyPr>
        <a:p>
          <a:pPr algn="l">
            <a:defRPr/>
          </a:pPr>
          <a:r>
            <a:rPr lang="en-US" cap="none" sz="900" b="0" i="0" u="none" baseline="0">
              <a:solidFill>
                <a:srgbClr val="FF0000"/>
              </a:solidFill>
              <a:latin typeface="Meiryo UI"/>
              <a:ea typeface="Meiryo UI"/>
              <a:cs typeface="Meiryo UI"/>
            </a:rPr>
            <a:t>受給者番号も</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入力してください。</a:t>
          </a:r>
        </a:p>
      </xdr:txBody>
    </xdr:sp>
    <xdr:clientData fPrintsWithSheet="0"/>
  </xdr:oneCellAnchor>
  <xdr:twoCellAnchor>
    <xdr:from>
      <xdr:col>1</xdr:col>
      <xdr:colOff>704850</xdr:colOff>
      <xdr:row>4</xdr:row>
      <xdr:rowOff>304800</xdr:rowOff>
    </xdr:from>
    <xdr:to>
      <xdr:col>7</xdr:col>
      <xdr:colOff>85725</xdr:colOff>
      <xdr:row>7</xdr:row>
      <xdr:rowOff>85725</xdr:rowOff>
    </xdr:to>
    <xdr:sp>
      <xdr:nvSpPr>
        <xdr:cNvPr id="2" name="直線矢印コネクタ 2"/>
        <xdr:cNvSpPr>
          <a:spLocks/>
        </xdr:cNvSpPr>
      </xdr:nvSpPr>
      <xdr:spPr>
        <a:xfrm flipH="1">
          <a:off x="933450" y="1104900"/>
          <a:ext cx="2095500" cy="514350"/>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xdr:col>
      <xdr:colOff>0</xdr:colOff>
      <xdr:row>12</xdr:row>
      <xdr:rowOff>171450</xdr:rowOff>
    </xdr:from>
    <xdr:to>
      <xdr:col>5</xdr:col>
      <xdr:colOff>304800</xdr:colOff>
      <xdr:row>29</xdr:row>
      <xdr:rowOff>19050</xdr:rowOff>
    </xdr:to>
    <xdr:sp>
      <xdr:nvSpPr>
        <xdr:cNvPr id="3" name="直線矢印コネクタ 3"/>
        <xdr:cNvSpPr>
          <a:spLocks/>
        </xdr:cNvSpPr>
      </xdr:nvSpPr>
      <xdr:spPr>
        <a:xfrm flipV="1">
          <a:off x="1019175" y="2828925"/>
          <a:ext cx="1295400" cy="4371975"/>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14</xdr:col>
      <xdr:colOff>114300</xdr:colOff>
      <xdr:row>4</xdr:row>
      <xdr:rowOff>209550</xdr:rowOff>
    </xdr:from>
    <xdr:ext cx="3990975" cy="466725"/>
    <xdr:sp>
      <xdr:nvSpPr>
        <xdr:cNvPr id="4" name="テキスト ボックス 4"/>
        <xdr:cNvSpPr txBox="1">
          <a:spLocks noChangeArrowheads="1"/>
        </xdr:cNvSpPr>
      </xdr:nvSpPr>
      <xdr:spPr>
        <a:xfrm>
          <a:off x="6858000" y="1009650"/>
          <a:ext cx="3990975" cy="466725"/>
        </a:xfrm>
        <a:prstGeom prst="rect">
          <a:avLst/>
        </a:prstGeom>
        <a:solidFill>
          <a:srgbClr val="FFFFFF"/>
        </a:solidFill>
        <a:ln w="6350" cmpd="sng">
          <a:solidFill>
            <a:srgbClr val="FF0000"/>
          </a:solidFill>
          <a:prstDash val="dash"/>
          <a:headEnd type="none"/>
          <a:tailEnd type="none"/>
        </a:ln>
      </xdr:spPr>
      <xdr:txBody>
        <a:bodyPr vertOverflow="clip" wrap="square">
          <a:spAutoFit/>
        </a:bodyPr>
        <a:p>
          <a:pPr algn="l">
            <a:defRPr/>
          </a:pPr>
          <a:r>
            <a:rPr lang="en-US" cap="none" sz="900" b="0" i="0" u="none" baseline="0">
              <a:solidFill>
                <a:srgbClr val="FF0000"/>
              </a:solidFill>
              <a:latin typeface="Meiryo UI"/>
              <a:ea typeface="Meiryo UI"/>
              <a:cs typeface="Meiryo UI"/>
            </a:rPr>
            <a:t>利用期間も必ず入力してください。</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入力がない場合、お問合せし、修正の上再提出をお願いすることがあります。</a:t>
          </a:r>
        </a:p>
      </xdr:txBody>
    </xdr:sp>
    <xdr:clientData fPrintsWithSheet="0"/>
  </xdr:oneCellAnchor>
  <xdr:twoCellAnchor>
    <xdr:from>
      <xdr:col>17</xdr:col>
      <xdr:colOff>485775</xdr:colOff>
      <xdr:row>6</xdr:row>
      <xdr:rowOff>66675</xdr:rowOff>
    </xdr:from>
    <xdr:to>
      <xdr:col>21</xdr:col>
      <xdr:colOff>333375</xdr:colOff>
      <xdr:row>11</xdr:row>
      <xdr:rowOff>266700</xdr:rowOff>
    </xdr:to>
    <xdr:sp>
      <xdr:nvSpPr>
        <xdr:cNvPr id="5" name="直線矢印コネクタ 5"/>
        <xdr:cNvSpPr>
          <a:spLocks/>
        </xdr:cNvSpPr>
      </xdr:nvSpPr>
      <xdr:spPr>
        <a:xfrm>
          <a:off x="8858250" y="1476375"/>
          <a:ext cx="1676400" cy="1114425"/>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14</xdr:col>
      <xdr:colOff>133350</xdr:colOff>
      <xdr:row>0</xdr:row>
      <xdr:rowOff>66675</xdr:rowOff>
    </xdr:from>
    <xdr:ext cx="6953250" cy="866775"/>
    <xdr:sp>
      <xdr:nvSpPr>
        <xdr:cNvPr id="6" name="テキスト ボックス 6"/>
        <xdr:cNvSpPr txBox="1">
          <a:spLocks noChangeArrowheads="1"/>
        </xdr:cNvSpPr>
      </xdr:nvSpPr>
      <xdr:spPr>
        <a:xfrm>
          <a:off x="6877050" y="66675"/>
          <a:ext cx="6953250" cy="86677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900" b="0" i="0" u="none" baseline="0">
              <a:solidFill>
                <a:srgbClr val="FF0000"/>
              </a:solidFill>
              <a:latin typeface="Meiryo UI"/>
              <a:ea typeface="Meiryo UI"/>
              <a:cs typeface="Meiryo UI"/>
            </a:rPr>
            <a:t>「国報酬」の行に入力するのは、①共同生活援助サービス費、②外部サービス利用型共同生活援助サービス費、③入院時支援特別加算、④長期入院時支援特別加算、⑤帰宅時支援加算、⑥長期帰宅時支援加算の合算額です。共同生活援助の報酬総額ではありませんのでご注意ください。（ただし、①、②については、体験利用の場合の額は含めません。）</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「体験利用の場合の額」とは、共同生活援助サービス費</a:t>
          </a:r>
          <a:r>
            <a:rPr lang="en-US" cap="none" sz="900" b="0" i="0" u="none" baseline="0">
              <a:solidFill>
                <a:srgbClr val="FF0000"/>
              </a:solidFill>
              <a:latin typeface="Meiryo UI"/>
              <a:ea typeface="Meiryo UI"/>
              <a:cs typeface="Meiryo UI"/>
            </a:rPr>
            <a:t>(Ⅳ)</a:t>
          </a:r>
          <a:r>
            <a:rPr lang="en-US" cap="none" sz="900" b="0" i="0" u="none" baseline="0">
              <a:solidFill>
                <a:srgbClr val="FF0000"/>
              </a:solidFill>
              <a:latin typeface="Meiryo UI"/>
              <a:ea typeface="Meiryo UI"/>
              <a:cs typeface="Meiryo UI"/>
            </a:rPr>
            <a:t>（報酬告示第１５－１－ニ）、外部サービス利用型共同生活援助サービス費</a:t>
          </a:r>
          <a:r>
            <a:rPr lang="en-US" cap="none" sz="900" b="0" i="0" u="none" baseline="0">
              <a:solidFill>
                <a:srgbClr val="FF0000"/>
              </a:solidFill>
              <a:latin typeface="Meiryo UI"/>
              <a:ea typeface="Meiryo UI"/>
              <a:cs typeface="Meiryo UI"/>
            </a:rPr>
            <a:t>(Ⅴ)</a:t>
          </a:r>
          <a:r>
            <a:rPr lang="en-US" cap="none" sz="900" b="0" i="0" u="none" baseline="0">
              <a:solidFill>
                <a:srgbClr val="FF0000"/>
              </a:solidFill>
              <a:latin typeface="Meiryo UI"/>
              <a:ea typeface="Meiryo UI"/>
              <a:cs typeface="Meiryo UI"/>
            </a:rPr>
            <a:t>（報酬告示第１５－１の２の２－ホ）をいいます。</a:t>
          </a:r>
        </a:p>
      </xdr:txBody>
    </xdr:sp>
    <xdr:clientData fPrintsWithSheet="0"/>
  </xdr:oneCellAnchor>
  <xdr:twoCellAnchor>
    <xdr:from>
      <xdr:col>6</xdr:col>
      <xdr:colOff>295275</xdr:colOff>
      <xdr:row>3</xdr:row>
      <xdr:rowOff>9525</xdr:rowOff>
    </xdr:from>
    <xdr:to>
      <xdr:col>14</xdr:col>
      <xdr:colOff>133350</xdr:colOff>
      <xdr:row>10</xdr:row>
      <xdr:rowOff>114300</xdr:rowOff>
    </xdr:to>
    <xdr:sp>
      <xdr:nvSpPr>
        <xdr:cNvPr id="7" name="直線矢印コネクタ 7"/>
        <xdr:cNvSpPr>
          <a:spLocks/>
        </xdr:cNvSpPr>
      </xdr:nvSpPr>
      <xdr:spPr>
        <a:xfrm flipH="1">
          <a:off x="2771775" y="504825"/>
          <a:ext cx="4105275" cy="1657350"/>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85725</xdr:colOff>
      <xdr:row>4</xdr:row>
      <xdr:rowOff>142875</xdr:rowOff>
    </xdr:from>
    <xdr:ext cx="1085850" cy="476250"/>
    <xdr:sp>
      <xdr:nvSpPr>
        <xdr:cNvPr id="1" name="テキスト ボックス 1"/>
        <xdr:cNvSpPr txBox="1">
          <a:spLocks noChangeArrowheads="1"/>
        </xdr:cNvSpPr>
      </xdr:nvSpPr>
      <xdr:spPr>
        <a:xfrm>
          <a:off x="3028950" y="942975"/>
          <a:ext cx="1085850" cy="476250"/>
        </a:xfrm>
        <a:prstGeom prst="rect">
          <a:avLst/>
        </a:prstGeom>
        <a:solidFill>
          <a:srgbClr val="FFFFFF"/>
        </a:solidFill>
        <a:ln w="6350" cmpd="sng">
          <a:solidFill>
            <a:srgbClr val="FF0000"/>
          </a:solidFill>
          <a:prstDash val="dash"/>
          <a:headEnd type="none"/>
          <a:tailEnd type="none"/>
        </a:ln>
      </xdr:spPr>
      <xdr:txBody>
        <a:bodyPr vertOverflow="clip" wrap="square">
          <a:spAutoFit/>
        </a:bodyPr>
        <a:p>
          <a:pPr algn="l">
            <a:defRPr/>
          </a:pPr>
          <a:r>
            <a:rPr lang="en-US" cap="none" sz="900" b="0" i="0" u="none" baseline="0">
              <a:solidFill>
                <a:srgbClr val="FF0000"/>
              </a:solidFill>
              <a:latin typeface="Meiryo UI"/>
              <a:ea typeface="Meiryo UI"/>
              <a:cs typeface="Meiryo UI"/>
            </a:rPr>
            <a:t>受給者番号も</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入力してください。</a:t>
          </a:r>
        </a:p>
      </xdr:txBody>
    </xdr:sp>
    <xdr:clientData fPrintsWithSheet="0"/>
  </xdr:oneCellAnchor>
  <xdr:twoCellAnchor>
    <xdr:from>
      <xdr:col>1</xdr:col>
      <xdr:colOff>704850</xdr:colOff>
      <xdr:row>5</xdr:row>
      <xdr:rowOff>66675</xdr:rowOff>
    </xdr:from>
    <xdr:to>
      <xdr:col>7</xdr:col>
      <xdr:colOff>85725</xdr:colOff>
      <xdr:row>7</xdr:row>
      <xdr:rowOff>85725</xdr:rowOff>
    </xdr:to>
    <xdr:sp>
      <xdr:nvSpPr>
        <xdr:cNvPr id="2" name="直線矢印コネクタ 2"/>
        <xdr:cNvSpPr>
          <a:spLocks/>
        </xdr:cNvSpPr>
      </xdr:nvSpPr>
      <xdr:spPr>
        <a:xfrm flipH="1">
          <a:off x="933450" y="1171575"/>
          <a:ext cx="2095500" cy="447675"/>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xdr:col>
      <xdr:colOff>0</xdr:colOff>
      <xdr:row>12</xdr:row>
      <xdr:rowOff>171450</xdr:rowOff>
    </xdr:from>
    <xdr:to>
      <xdr:col>5</xdr:col>
      <xdr:colOff>304800</xdr:colOff>
      <xdr:row>29</xdr:row>
      <xdr:rowOff>19050</xdr:rowOff>
    </xdr:to>
    <xdr:sp>
      <xdr:nvSpPr>
        <xdr:cNvPr id="3" name="直線矢印コネクタ 3"/>
        <xdr:cNvSpPr>
          <a:spLocks/>
        </xdr:cNvSpPr>
      </xdr:nvSpPr>
      <xdr:spPr>
        <a:xfrm flipV="1">
          <a:off x="1019175" y="2828925"/>
          <a:ext cx="1295400" cy="4371975"/>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14</xdr:col>
      <xdr:colOff>133350</xdr:colOff>
      <xdr:row>4</xdr:row>
      <xdr:rowOff>228600</xdr:rowOff>
    </xdr:from>
    <xdr:ext cx="3990975" cy="466725"/>
    <xdr:sp>
      <xdr:nvSpPr>
        <xdr:cNvPr id="4" name="テキスト ボックス 4"/>
        <xdr:cNvSpPr txBox="1">
          <a:spLocks noChangeArrowheads="1"/>
        </xdr:cNvSpPr>
      </xdr:nvSpPr>
      <xdr:spPr>
        <a:xfrm>
          <a:off x="6877050" y="1028700"/>
          <a:ext cx="3990975" cy="466725"/>
        </a:xfrm>
        <a:prstGeom prst="rect">
          <a:avLst/>
        </a:prstGeom>
        <a:solidFill>
          <a:srgbClr val="FFFFFF"/>
        </a:solidFill>
        <a:ln w="6350" cmpd="sng">
          <a:solidFill>
            <a:srgbClr val="FF0000"/>
          </a:solidFill>
          <a:prstDash val="dash"/>
          <a:headEnd type="none"/>
          <a:tailEnd type="none"/>
        </a:ln>
      </xdr:spPr>
      <xdr:txBody>
        <a:bodyPr vertOverflow="clip" wrap="square">
          <a:spAutoFit/>
        </a:bodyPr>
        <a:p>
          <a:pPr algn="l">
            <a:defRPr/>
          </a:pPr>
          <a:r>
            <a:rPr lang="en-US" cap="none" sz="900" b="0" i="0" u="none" baseline="0">
              <a:solidFill>
                <a:srgbClr val="FF0000"/>
              </a:solidFill>
              <a:latin typeface="Meiryo UI"/>
              <a:ea typeface="Meiryo UI"/>
              <a:cs typeface="Meiryo UI"/>
            </a:rPr>
            <a:t>利用期間も必ず入力してください。</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入力がない場合、お問合せし、修正の上再提出をお願いすることがあります。</a:t>
          </a:r>
        </a:p>
      </xdr:txBody>
    </xdr:sp>
    <xdr:clientData fPrintsWithSheet="0"/>
  </xdr:oneCellAnchor>
  <xdr:twoCellAnchor>
    <xdr:from>
      <xdr:col>17</xdr:col>
      <xdr:colOff>304800</xdr:colOff>
      <xdr:row>6</xdr:row>
      <xdr:rowOff>76200</xdr:rowOff>
    </xdr:from>
    <xdr:to>
      <xdr:col>21</xdr:col>
      <xdr:colOff>342900</xdr:colOff>
      <xdr:row>11</xdr:row>
      <xdr:rowOff>285750</xdr:rowOff>
    </xdr:to>
    <xdr:sp>
      <xdr:nvSpPr>
        <xdr:cNvPr id="5" name="直線矢印コネクタ 5"/>
        <xdr:cNvSpPr>
          <a:spLocks/>
        </xdr:cNvSpPr>
      </xdr:nvSpPr>
      <xdr:spPr>
        <a:xfrm>
          <a:off x="8677275" y="1485900"/>
          <a:ext cx="1866900" cy="1123950"/>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14</xdr:col>
      <xdr:colOff>133350</xdr:colOff>
      <xdr:row>0</xdr:row>
      <xdr:rowOff>66675</xdr:rowOff>
    </xdr:from>
    <xdr:ext cx="6953250" cy="895350"/>
    <xdr:sp>
      <xdr:nvSpPr>
        <xdr:cNvPr id="6" name="テキスト ボックス 6"/>
        <xdr:cNvSpPr txBox="1">
          <a:spLocks noChangeArrowheads="1"/>
        </xdr:cNvSpPr>
      </xdr:nvSpPr>
      <xdr:spPr>
        <a:xfrm>
          <a:off x="6877050" y="66675"/>
          <a:ext cx="6953250" cy="895350"/>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900" b="0" i="0" u="none" baseline="0">
              <a:solidFill>
                <a:srgbClr val="FF0000"/>
              </a:solidFill>
              <a:latin typeface="Meiryo UI"/>
              <a:ea typeface="Meiryo UI"/>
              <a:cs typeface="Meiryo UI"/>
            </a:rPr>
            <a:t>「国報酬」の行に入力するのは、①共同生活援助サービス費、②外部サービス利用型共同生活援助サービス費、③入院時支援特別加算、④長期入院時支援特別加算、⑤帰宅時支援加算、⑥長期帰宅時支援加算の合算額です。共同生活援助の報酬総額ではありませんのでご注意ください。（ただし、①、②については、体験利用の場合の額は含めません。）</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「体験利用の場合の額」とは、共同生活援助サービス費</a:t>
          </a:r>
          <a:r>
            <a:rPr lang="en-US" cap="none" sz="900" b="0" i="0" u="none" baseline="0">
              <a:solidFill>
                <a:srgbClr val="FF0000"/>
              </a:solidFill>
              <a:latin typeface="Meiryo UI"/>
              <a:ea typeface="Meiryo UI"/>
              <a:cs typeface="Meiryo UI"/>
            </a:rPr>
            <a:t>(Ⅳ)</a:t>
          </a:r>
          <a:r>
            <a:rPr lang="en-US" cap="none" sz="900" b="0" i="0" u="none" baseline="0">
              <a:solidFill>
                <a:srgbClr val="FF0000"/>
              </a:solidFill>
              <a:latin typeface="Meiryo UI"/>
              <a:ea typeface="Meiryo UI"/>
              <a:cs typeface="Meiryo UI"/>
            </a:rPr>
            <a:t>（報酬告示第１５－１－ニ）、外部サービス利用型共同生活援助サービス費</a:t>
          </a:r>
          <a:r>
            <a:rPr lang="en-US" cap="none" sz="900" b="0" i="0" u="none" baseline="0">
              <a:solidFill>
                <a:srgbClr val="FF0000"/>
              </a:solidFill>
              <a:latin typeface="Meiryo UI"/>
              <a:ea typeface="Meiryo UI"/>
              <a:cs typeface="Meiryo UI"/>
            </a:rPr>
            <a:t>(Ⅴ)</a:t>
          </a:r>
          <a:r>
            <a:rPr lang="en-US" cap="none" sz="900" b="0" i="0" u="none" baseline="0">
              <a:solidFill>
                <a:srgbClr val="FF0000"/>
              </a:solidFill>
              <a:latin typeface="Meiryo UI"/>
              <a:ea typeface="Meiryo UI"/>
              <a:cs typeface="Meiryo UI"/>
            </a:rPr>
            <a:t>（報酬告示第１５－１の２の２－ホ）をいいます。</a:t>
          </a:r>
        </a:p>
      </xdr:txBody>
    </xdr:sp>
    <xdr:clientData fPrintsWithSheet="0"/>
  </xdr:oneCellAnchor>
  <xdr:twoCellAnchor>
    <xdr:from>
      <xdr:col>6</xdr:col>
      <xdr:colOff>295275</xdr:colOff>
      <xdr:row>3</xdr:row>
      <xdr:rowOff>28575</xdr:rowOff>
    </xdr:from>
    <xdr:to>
      <xdr:col>14</xdr:col>
      <xdr:colOff>133350</xdr:colOff>
      <xdr:row>10</xdr:row>
      <xdr:rowOff>114300</xdr:rowOff>
    </xdr:to>
    <xdr:sp>
      <xdr:nvSpPr>
        <xdr:cNvPr id="7" name="直線矢印コネクタ 7"/>
        <xdr:cNvSpPr>
          <a:spLocks/>
        </xdr:cNvSpPr>
      </xdr:nvSpPr>
      <xdr:spPr>
        <a:xfrm flipH="1">
          <a:off x="2771775" y="523875"/>
          <a:ext cx="4105275" cy="1638300"/>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85725</xdr:colOff>
      <xdr:row>4</xdr:row>
      <xdr:rowOff>142875</xdr:rowOff>
    </xdr:from>
    <xdr:ext cx="1085850" cy="476250"/>
    <xdr:sp>
      <xdr:nvSpPr>
        <xdr:cNvPr id="1" name="テキスト ボックス 1"/>
        <xdr:cNvSpPr txBox="1">
          <a:spLocks noChangeArrowheads="1"/>
        </xdr:cNvSpPr>
      </xdr:nvSpPr>
      <xdr:spPr>
        <a:xfrm>
          <a:off x="3028950" y="942975"/>
          <a:ext cx="1085850" cy="476250"/>
        </a:xfrm>
        <a:prstGeom prst="rect">
          <a:avLst/>
        </a:prstGeom>
        <a:solidFill>
          <a:srgbClr val="FFFFFF"/>
        </a:solidFill>
        <a:ln w="6350" cmpd="sng">
          <a:solidFill>
            <a:srgbClr val="FF0000"/>
          </a:solidFill>
          <a:prstDash val="dash"/>
          <a:headEnd type="none"/>
          <a:tailEnd type="none"/>
        </a:ln>
      </xdr:spPr>
      <xdr:txBody>
        <a:bodyPr vertOverflow="clip" wrap="square">
          <a:spAutoFit/>
        </a:bodyPr>
        <a:p>
          <a:pPr algn="l">
            <a:defRPr/>
          </a:pPr>
          <a:r>
            <a:rPr lang="en-US" cap="none" sz="900" b="0" i="0" u="none" baseline="0">
              <a:solidFill>
                <a:srgbClr val="FF0000"/>
              </a:solidFill>
              <a:latin typeface="Meiryo UI"/>
              <a:ea typeface="Meiryo UI"/>
              <a:cs typeface="Meiryo UI"/>
            </a:rPr>
            <a:t>受給者番号も</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入力してください。</a:t>
          </a:r>
        </a:p>
      </xdr:txBody>
    </xdr:sp>
    <xdr:clientData fPrintsWithSheet="0"/>
  </xdr:oneCellAnchor>
  <xdr:twoCellAnchor>
    <xdr:from>
      <xdr:col>1</xdr:col>
      <xdr:colOff>704850</xdr:colOff>
      <xdr:row>5</xdr:row>
      <xdr:rowOff>66675</xdr:rowOff>
    </xdr:from>
    <xdr:to>
      <xdr:col>7</xdr:col>
      <xdr:colOff>85725</xdr:colOff>
      <xdr:row>7</xdr:row>
      <xdr:rowOff>85725</xdr:rowOff>
    </xdr:to>
    <xdr:sp>
      <xdr:nvSpPr>
        <xdr:cNvPr id="2" name="直線矢印コネクタ 2"/>
        <xdr:cNvSpPr>
          <a:spLocks/>
        </xdr:cNvSpPr>
      </xdr:nvSpPr>
      <xdr:spPr>
        <a:xfrm flipH="1">
          <a:off x="933450" y="1171575"/>
          <a:ext cx="2095500" cy="447675"/>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xdr:col>
      <xdr:colOff>0</xdr:colOff>
      <xdr:row>12</xdr:row>
      <xdr:rowOff>171450</xdr:rowOff>
    </xdr:from>
    <xdr:to>
      <xdr:col>5</xdr:col>
      <xdr:colOff>304800</xdr:colOff>
      <xdr:row>29</xdr:row>
      <xdr:rowOff>19050</xdr:rowOff>
    </xdr:to>
    <xdr:sp>
      <xdr:nvSpPr>
        <xdr:cNvPr id="3" name="直線矢印コネクタ 3"/>
        <xdr:cNvSpPr>
          <a:spLocks/>
        </xdr:cNvSpPr>
      </xdr:nvSpPr>
      <xdr:spPr>
        <a:xfrm flipV="1">
          <a:off x="1019175" y="2828925"/>
          <a:ext cx="1295400" cy="4371975"/>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14</xdr:col>
      <xdr:colOff>114300</xdr:colOff>
      <xdr:row>4</xdr:row>
      <xdr:rowOff>209550</xdr:rowOff>
    </xdr:from>
    <xdr:ext cx="3990975" cy="466725"/>
    <xdr:sp>
      <xdr:nvSpPr>
        <xdr:cNvPr id="4" name="テキスト ボックス 4"/>
        <xdr:cNvSpPr txBox="1">
          <a:spLocks noChangeArrowheads="1"/>
        </xdr:cNvSpPr>
      </xdr:nvSpPr>
      <xdr:spPr>
        <a:xfrm>
          <a:off x="6858000" y="1009650"/>
          <a:ext cx="3990975" cy="466725"/>
        </a:xfrm>
        <a:prstGeom prst="rect">
          <a:avLst/>
        </a:prstGeom>
        <a:solidFill>
          <a:srgbClr val="FFFFFF"/>
        </a:solidFill>
        <a:ln w="6350" cmpd="sng">
          <a:solidFill>
            <a:srgbClr val="FF0000"/>
          </a:solidFill>
          <a:prstDash val="dash"/>
          <a:headEnd type="none"/>
          <a:tailEnd type="none"/>
        </a:ln>
      </xdr:spPr>
      <xdr:txBody>
        <a:bodyPr vertOverflow="clip" wrap="square">
          <a:spAutoFit/>
        </a:bodyPr>
        <a:p>
          <a:pPr algn="l">
            <a:defRPr/>
          </a:pPr>
          <a:r>
            <a:rPr lang="en-US" cap="none" sz="900" b="0" i="0" u="none" baseline="0">
              <a:solidFill>
                <a:srgbClr val="FF0000"/>
              </a:solidFill>
              <a:latin typeface="Meiryo UI"/>
              <a:ea typeface="Meiryo UI"/>
              <a:cs typeface="Meiryo UI"/>
            </a:rPr>
            <a:t>利用期間も必ず入力してください。</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入力がない場合、お問合せし、修正の上再提出をお願いすることがあります。</a:t>
          </a:r>
        </a:p>
      </xdr:txBody>
    </xdr:sp>
    <xdr:clientData fPrintsWithSheet="0"/>
  </xdr:oneCellAnchor>
  <xdr:twoCellAnchor>
    <xdr:from>
      <xdr:col>17</xdr:col>
      <xdr:colOff>295275</xdr:colOff>
      <xdr:row>6</xdr:row>
      <xdr:rowOff>57150</xdr:rowOff>
    </xdr:from>
    <xdr:to>
      <xdr:col>21</xdr:col>
      <xdr:colOff>333375</xdr:colOff>
      <xdr:row>11</xdr:row>
      <xdr:rowOff>266700</xdr:rowOff>
    </xdr:to>
    <xdr:sp>
      <xdr:nvSpPr>
        <xdr:cNvPr id="5" name="直線矢印コネクタ 5"/>
        <xdr:cNvSpPr>
          <a:spLocks/>
        </xdr:cNvSpPr>
      </xdr:nvSpPr>
      <xdr:spPr>
        <a:xfrm>
          <a:off x="8667750" y="1466850"/>
          <a:ext cx="1866900" cy="1123950"/>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14</xdr:col>
      <xdr:colOff>133350</xdr:colOff>
      <xdr:row>0</xdr:row>
      <xdr:rowOff>66675</xdr:rowOff>
    </xdr:from>
    <xdr:ext cx="6953250" cy="876300"/>
    <xdr:sp>
      <xdr:nvSpPr>
        <xdr:cNvPr id="6" name="テキスト ボックス 6"/>
        <xdr:cNvSpPr txBox="1">
          <a:spLocks noChangeArrowheads="1"/>
        </xdr:cNvSpPr>
      </xdr:nvSpPr>
      <xdr:spPr>
        <a:xfrm>
          <a:off x="6877050" y="66675"/>
          <a:ext cx="6953250" cy="876300"/>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900" b="0" i="0" u="none" baseline="0">
              <a:solidFill>
                <a:srgbClr val="FF0000"/>
              </a:solidFill>
              <a:latin typeface="Meiryo UI"/>
              <a:ea typeface="Meiryo UI"/>
              <a:cs typeface="Meiryo UI"/>
            </a:rPr>
            <a:t>「国報酬」の行に入力するのは、①共同生活援助サービス費、②外部サービス利用型共同生活援助サービス費、③入院時支援特別加算、④長期入院時支援特別加算、⑤帰宅時支援加算、⑥長期帰宅時支援加算の合算額です。共同生活援助の報酬総額ではありませんのでご注意ください。（ただし、①、②については、体験利用の場合の額は含めません。）</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「体験利用の場合の額」とは、共同生活援助サービス費</a:t>
          </a:r>
          <a:r>
            <a:rPr lang="en-US" cap="none" sz="900" b="0" i="0" u="none" baseline="0">
              <a:solidFill>
                <a:srgbClr val="FF0000"/>
              </a:solidFill>
              <a:latin typeface="Meiryo UI"/>
              <a:ea typeface="Meiryo UI"/>
              <a:cs typeface="Meiryo UI"/>
            </a:rPr>
            <a:t>(Ⅳ)</a:t>
          </a:r>
          <a:r>
            <a:rPr lang="en-US" cap="none" sz="900" b="0" i="0" u="none" baseline="0">
              <a:solidFill>
                <a:srgbClr val="FF0000"/>
              </a:solidFill>
              <a:latin typeface="Meiryo UI"/>
              <a:ea typeface="Meiryo UI"/>
              <a:cs typeface="Meiryo UI"/>
            </a:rPr>
            <a:t>（報酬告示第１５－１－ニ）、外部サービス利用型共同生活援助サービス費</a:t>
          </a:r>
          <a:r>
            <a:rPr lang="en-US" cap="none" sz="900" b="0" i="0" u="none" baseline="0">
              <a:solidFill>
                <a:srgbClr val="FF0000"/>
              </a:solidFill>
              <a:latin typeface="Meiryo UI"/>
              <a:ea typeface="Meiryo UI"/>
              <a:cs typeface="Meiryo UI"/>
            </a:rPr>
            <a:t>(Ⅴ)</a:t>
          </a:r>
          <a:r>
            <a:rPr lang="en-US" cap="none" sz="900" b="0" i="0" u="none" baseline="0">
              <a:solidFill>
                <a:srgbClr val="FF0000"/>
              </a:solidFill>
              <a:latin typeface="Meiryo UI"/>
              <a:ea typeface="Meiryo UI"/>
              <a:cs typeface="Meiryo UI"/>
            </a:rPr>
            <a:t>（報酬告示第１５－１の２の２－ホ）をいいます。</a:t>
          </a:r>
        </a:p>
      </xdr:txBody>
    </xdr:sp>
    <xdr:clientData fPrintsWithSheet="0"/>
  </xdr:oneCellAnchor>
  <xdr:twoCellAnchor>
    <xdr:from>
      <xdr:col>6</xdr:col>
      <xdr:colOff>295275</xdr:colOff>
      <xdr:row>3</xdr:row>
      <xdr:rowOff>19050</xdr:rowOff>
    </xdr:from>
    <xdr:to>
      <xdr:col>14</xdr:col>
      <xdr:colOff>133350</xdr:colOff>
      <xdr:row>10</xdr:row>
      <xdr:rowOff>114300</xdr:rowOff>
    </xdr:to>
    <xdr:sp>
      <xdr:nvSpPr>
        <xdr:cNvPr id="7" name="直線矢印コネクタ 7"/>
        <xdr:cNvSpPr>
          <a:spLocks/>
        </xdr:cNvSpPr>
      </xdr:nvSpPr>
      <xdr:spPr>
        <a:xfrm flipH="1">
          <a:off x="2771775" y="514350"/>
          <a:ext cx="4105275" cy="1647825"/>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85725</xdr:colOff>
      <xdr:row>4</xdr:row>
      <xdr:rowOff>142875</xdr:rowOff>
    </xdr:from>
    <xdr:ext cx="1085850" cy="476250"/>
    <xdr:sp>
      <xdr:nvSpPr>
        <xdr:cNvPr id="1" name="テキスト ボックス 1"/>
        <xdr:cNvSpPr txBox="1">
          <a:spLocks noChangeArrowheads="1"/>
        </xdr:cNvSpPr>
      </xdr:nvSpPr>
      <xdr:spPr>
        <a:xfrm>
          <a:off x="3028950" y="942975"/>
          <a:ext cx="1085850" cy="476250"/>
        </a:xfrm>
        <a:prstGeom prst="rect">
          <a:avLst/>
        </a:prstGeom>
        <a:solidFill>
          <a:srgbClr val="FFFFFF"/>
        </a:solidFill>
        <a:ln w="6350" cmpd="sng">
          <a:solidFill>
            <a:srgbClr val="FF0000"/>
          </a:solidFill>
          <a:prstDash val="dash"/>
          <a:headEnd type="none"/>
          <a:tailEnd type="none"/>
        </a:ln>
      </xdr:spPr>
      <xdr:txBody>
        <a:bodyPr vertOverflow="clip" wrap="square">
          <a:spAutoFit/>
        </a:bodyPr>
        <a:p>
          <a:pPr algn="l">
            <a:defRPr/>
          </a:pPr>
          <a:r>
            <a:rPr lang="en-US" cap="none" sz="900" b="0" i="0" u="none" baseline="0">
              <a:solidFill>
                <a:srgbClr val="FF0000"/>
              </a:solidFill>
              <a:latin typeface="Meiryo UI"/>
              <a:ea typeface="Meiryo UI"/>
              <a:cs typeface="Meiryo UI"/>
            </a:rPr>
            <a:t>受給者番号も</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入力してください。</a:t>
          </a:r>
        </a:p>
      </xdr:txBody>
    </xdr:sp>
    <xdr:clientData fPrintsWithSheet="0"/>
  </xdr:oneCellAnchor>
  <xdr:twoCellAnchor>
    <xdr:from>
      <xdr:col>1</xdr:col>
      <xdr:colOff>704850</xdr:colOff>
      <xdr:row>5</xdr:row>
      <xdr:rowOff>66675</xdr:rowOff>
    </xdr:from>
    <xdr:to>
      <xdr:col>7</xdr:col>
      <xdr:colOff>85725</xdr:colOff>
      <xdr:row>7</xdr:row>
      <xdr:rowOff>85725</xdr:rowOff>
    </xdr:to>
    <xdr:sp>
      <xdr:nvSpPr>
        <xdr:cNvPr id="2" name="直線矢印コネクタ 2"/>
        <xdr:cNvSpPr>
          <a:spLocks/>
        </xdr:cNvSpPr>
      </xdr:nvSpPr>
      <xdr:spPr>
        <a:xfrm flipH="1">
          <a:off x="933450" y="1171575"/>
          <a:ext cx="2095500" cy="447675"/>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xdr:col>
      <xdr:colOff>0</xdr:colOff>
      <xdr:row>12</xdr:row>
      <xdr:rowOff>171450</xdr:rowOff>
    </xdr:from>
    <xdr:to>
      <xdr:col>5</xdr:col>
      <xdr:colOff>304800</xdr:colOff>
      <xdr:row>29</xdr:row>
      <xdr:rowOff>19050</xdr:rowOff>
    </xdr:to>
    <xdr:sp>
      <xdr:nvSpPr>
        <xdr:cNvPr id="3" name="直線矢印コネクタ 3"/>
        <xdr:cNvSpPr>
          <a:spLocks/>
        </xdr:cNvSpPr>
      </xdr:nvSpPr>
      <xdr:spPr>
        <a:xfrm flipV="1">
          <a:off x="1019175" y="2828925"/>
          <a:ext cx="1295400" cy="4371975"/>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14</xdr:col>
      <xdr:colOff>123825</xdr:colOff>
      <xdr:row>4</xdr:row>
      <xdr:rowOff>200025</xdr:rowOff>
    </xdr:from>
    <xdr:ext cx="3990975" cy="476250"/>
    <xdr:sp>
      <xdr:nvSpPr>
        <xdr:cNvPr id="4" name="テキスト ボックス 4"/>
        <xdr:cNvSpPr txBox="1">
          <a:spLocks noChangeArrowheads="1"/>
        </xdr:cNvSpPr>
      </xdr:nvSpPr>
      <xdr:spPr>
        <a:xfrm>
          <a:off x="6867525" y="1000125"/>
          <a:ext cx="3990975" cy="476250"/>
        </a:xfrm>
        <a:prstGeom prst="rect">
          <a:avLst/>
        </a:prstGeom>
        <a:solidFill>
          <a:srgbClr val="FFFFFF"/>
        </a:solidFill>
        <a:ln w="6350" cmpd="sng">
          <a:solidFill>
            <a:srgbClr val="FF0000"/>
          </a:solidFill>
          <a:prstDash val="dash"/>
          <a:headEnd type="none"/>
          <a:tailEnd type="none"/>
        </a:ln>
      </xdr:spPr>
      <xdr:txBody>
        <a:bodyPr vertOverflow="clip" wrap="square">
          <a:spAutoFit/>
        </a:bodyPr>
        <a:p>
          <a:pPr algn="l">
            <a:defRPr/>
          </a:pPr>
          <a:r>
            <a:rPr lang="en-US" cap="none" sz="900" b="0" i="0" u="none" baseline="0">
              <a:solidFill>
                <a:srgbClr val="FF0000"/>
              </a:solidFill>
              <a:latin typeface="Meiryo UI"/>
              <a:ea typeface="Meiryo UI"/>
              <a:cs typeface="Meiryo UI"/>
            </a:rPr>
            <a:t>利用期間も必ず入力してください。</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入力がない場合、お問合せし、修正の上再提出をお願いすることがあります。</a:t>
          </a:r>
        </a:p>
      </xdr:txBody>
    </xdr:sp>
    <xdr:clientData fPrintsWithSheet="0"/>
  </xdr:oneCellAnchor>
  <xdr:twoCellAnchor>
    <xdr:from>
      <xdr:col>17</xdr:col>
      <xdr:colOff>304800</xdr:colOff>
      <xdr:row>6</xdr:row>
      <xdr:rowOff>47625</xdr:rowOff>
    </xdr:from>
    <xdr:to>
      <xdr:col>21</xdr:col>
      <xdr:colOff>342900</xdr:colOff>
      <xdr:row>11</xdr:row>
      <xdr:rowOff>257175</xdr:rowOff>
    </xdr:to>
    <xdr:sp>
      <xdr:nvSpPr>
        <xdr:cNvPr id="5" name="直線矢印コネクタ 5"/>
        <xdr:cNvSpPr>
          <a:spLocks/>
        </xdr:cNvSpPr>
      </xdr:nvSpPr>
      <xdr:spPr>
        <a:xfrm>
          <a:off x="8677275" y="1457325"/>
          <a:ext cx="1866900" cy="1123950"/>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14</xdr:col>
      <xdr:colOff>133350</xdr:colOff>
      <xdr:row>0</xdr:row>
      <xdr:rowOff>66675</xdr:rowOff>
    </xdr:from>
    <xdr:ext cx="6953250" cy="838200"/>
    <xdr:sp>
      <xdr:nvSpPr>
        <xdr:cNvPr id="6" name="テキスト ボックス 6"/>
        <xdr:cNvSpPr txBox="1">
          <a:spLocks noChangeArrowheads="1"/>
        </xdr:cNvSpPr>
      </xdr:nvSpPr>
      <xdr:spPr>
        <a:xfrm>
          <a:off x="6877050" y="66675"/>
          <a:ext cx="6953250" cy="838200"/>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900" b="0" i="0" u="none" baseline="0">
              <a:solidFill>
                <a:srgbClr val="FF0000"/>
              </a:solidFill>
              <a:latin typeface="Meiryo UI"/>
              <a:ea typeface="Meiryo UI"/>
              <a:cs typeface="Meiryo UI"/>
            </a:rPr>
            <a:t>「国報酬」の行に入力するのは、①共同生活援助サービス費、②外部サービス利用型共同生活援助サービス費、③入院時支援特別加算、④長期入院時支援特別加算、⑤帰宅時支援加算、⑥長期帰宅時支援加算の合算額です。共同生活援助の報酬総額ではありませんのでご注意ください。（ただし、①、②については、体験利用の場合の額は含めません。）</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「体験利用の場合の額」とは、共同生活援助サービス費</a:t>
          </a:r>
          <a:r>
            <a:rPr lang="en-US" cap="none" sz="900" b="0" i="0" u="none" baseline="0">
              <a:solidFill>
                <a:srgbClr val="FF0000"/>
              </a:solidFill>
              <a:latin typeface="Meiryo UI"/>
              <a:ea typeface="Meiryo UI"/>
              <a:cs typeface="Meiryo UI"/>
            </a:rPr>
            <a:t>(Ⅳ)</a:t>
          </a:r>
          <a:r>
            <a:rPr lang="en-US" cap="none" sz="900" b="0" i="0" u="none" baseline="0">
              <a:solidFill>
                <a:srgbClr val="FF0000"/>
              </a:solidFill>
              <a:latin typeface="Meiryo UI"/>
              <a:ea typeface="Meiryo UI"/>
              <a:cs typeface="Meiryo UI"/>
            </a:rPr>
            <a:t>（報酬告示第１５－１－ニ）、外部サービス利用型共同生活援助サービス費</a:t>
          </a:r>
          <a:r>
            <a:rPr lang="en-US" cap="none" sz="900" b="0" i="0" u="none" baseline="0">
              <a:solidFill>
                <a:srgbClr val="FF0000"/>
              </a:solidFill>
              <a:latin typeface="Meiryo UI"/>
              <a:ea typeface="Meiryo UI"/>
              <a:cs typeface="Meiryo UI"/>
            </a:rPr>
            <a:t>(Ⅴ)</a:t>
          </a:r>
          <a:r>
            <a:rPr lang="en-US" cap="none" sz="900" b="0" i="0" u="none" baseline="0">
              <a:solidFill>
                <a:srgbClr val="FF0000"/>
              </a:solidFill>
              <a:latin typeface="Meiryo UI"/>
              <a:ea typeface="Meiryo UI"/>
              <a:cs typeface="Meiryo UI"/>
            </a:rPr>
            <a:t>（報酬告示第１５－１の２の２－ホ）をいいます。</a:t>
          </a:r>
        </a:p>
      </xdr:txBody>
    </xdr:sp>
    <xdr:clientData fPrintsWithSheet="0"/>
  </xdr:oneCellAnchor>
  <xdr:twoCellAnchor>
    <xdr:from>
      <xdr:col>6</xdr:col>
      <xdr:colOff>295275</xdr:colOff>
      <xdr:row>2</xdr:row>
      <xdr:rowOff>38100</xdr:rowOff>
    </xdr:from>
    <xdr:to>
      <xdr:col>14</xdr:col>
      <xdr:colOff>133350</xdr:colOff>
      <xdr:row>10</xdr:row>
      <xdr:rowOff>114300</xdr:rowOff>
    </xdr:to>
    <xdr:sp>
      <xdr:nvSpPr>
        <xdr:cNvPr id="7" name="直線矢印コネクタ 7"/>
        <xdr:cNvSpPr>
          <a:spLocks/>
        </xdr:cNvSpPr>
      </xdr:nvSpPr>
      <xdr:spPr>
        <a:xfrm flipH="1">
          <a:off x="2771775" y="485775"/>
          <a:ext cx="4105275" cy="1676400"/>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85725</xdr:colOff>
      <xdr:row>4</xdr:row>
      <xdr:rowOff>142875</xdr:rowOff>
    </xdr:from>
    <xdr:ext cx="1085850" cy="476250"/>
    <xdr:sp>
      <xdr:nvSpPr>
        <xdr:cNvPr id="1" name="テキスト ボックス 1"/>
        <xdr:cNvSpPr txBox="1">
          <a:spLocks noChangeArrowheads="1"/>
        </xdr:cNvSpPr>
      </xdr:nvSpPr>
      <xdr:spPr>
        <a:xfrm>
          <a:off x="3028950" y="942975"/>
          <a:ext cx="1085850" cy="476250"/>
        </a:xfrm>
        <a:prstGeom prst="rect">
          <a:avLst/>
        </a:prstGeom>
        <a:solidFill>
          <a:srgbClr val="FFFFFF"/>
        </a:solidFill>
        <a:ln w="6350" cmpd="sng">
          <a:solidFill>
            <a:srgbClr val="FF0000"/>
          </a:solidFill>
          <a:prstDash val="dash"/>
          <a:headEnd type="none"/>
          <a:tailEnd type="none"/>
        </a:ln>
      </xdr:spPr>
      <xdr:txBody>
        <a:bodyPr vertOverflow="clip" wrap="square">
          <a:spAutoFit/>
        </a:bodyPr>
        <a:p>
          <a:pPr algn="l">
            <a:defRPr/>
          </a:pPr>
          <a:r>
            <a:rPr lang="en-US" cap="none" sz="900" b="0" i="0" u="none" baseline="0">
              <a:solidFill>
                <a:srgbClr val="FF0000"/>
              </a:solidFill>
              <a:latin typeface="Meiryo UI"/>
              <a:ea typeface="Meiryo UI"/>
              <a:cs typeface="Meiryo UI"/>
            </a:rPr>
            <a:t>受給者番号も</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入力してください。</a:t>
          </a:r>
        </a:p>
      </xdr:txBody>
    </xdr:sp>
    <xdr:clientData fPrintsWithSheet="0"/>
  </xdr:oneCellAnchor>
  <xdr:twoCellAnchor>
    <xdr:from>
      <xdr:col>1</xdr:col>
      <xdr:colOff>704850</xdr:colOff>
      <xdr:row>5</xdr:row>
      <xdr:rowOff>66675</xdr:rowOff>
    </xdr:from>
    <xdr:to>
      <xdr:col>7</xdr:col>
      <xdr:colOff>85725</xdr:colOff>
      <xdr:row>7</xdr:row>
      <xdr:rowOff>85725</xdr:rowOff>
    </xdr:to>
    <xdr:sp>
      <xdr:nvSpPr>
        <xdr:cNvPr id="2" name="直線矢印コネクタ 2"/>
        <xdr:cNvSpPr>
          <a:spLocks/>
        </xdr:cNvSpPr>
      </xdr:nvSpPr>
      <xdr:spPr>
        <a:xfrm flipH="1">
          <a:off x="933450" y="1171575"/>
          <a:ext cx="2095500" cy="447675"/>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xdr:col>
      <xdr:colOff>0</xdr:colOff>
      <xdr:row>12</xdr:row>
      <xdr:rowOff>171450</xdr:rowOff>
    </xdr:from>
    <xdr:to>
      <xdr:col>5</xdr:col>
      <xdr:colOff>304800</xdr:colOff>
      <xdr:row>29</xdr:row>
      <xdr:rowOff>19050</xdr:rowOff>
    </xdr:to>
    <xdr:sp>
      <xdr:nvSpPr>
        <xdr:cNvPr id="3" name="直線矢印コネクタ 3"/>
        <xdr:cNvSpPr>
          <a:spLocks/>
        </xdr:cNvSpPr>
      </xdr:nvSpPr>
      <xdr:spPr>
        <a:xfrm flipV="1">
          <a:off x="1019175" y="2828925"/>
          <a:ext cx="1295400" cy="4371975"/>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14</xdr:col>
      <xdr:colOff>123825</xdr:colOff>
      <xdr:row>4</xdr:row>
      <xdr:rowOff>200025</xdr:rowOff>
    </xdr:from>
    <xdr:ext cx="3990975" cy="466725"/>
    <xdr:sp>
      <xdr:nvSpPr>
        <xdr:cNvPr id="4" name="テキスト ボックス 4"/>
        <xdr:cNvSpPr txBox="1">
          <a:spLocks noChangeArrowheads="1"/>
        </xdr:cNvSpPr>
      </xdr:nvSpPr>
      <xdr:spPr>
        <a:xfrm>
          <a:off x="6867525" y="1000125"/>
          <a:ext cx="3990975" cy="466725"/>
        </a:xfrm>
        <a:prstGeom prst="rect">
          <a:avLst/>
        </a:prstGeom>
        <a:solidFill>
          <a:srgbClr val="FFFFFF"/>
        </a:solidFill>
        <a:ln w="6350" cmpd="sng">
          <a:solidFill>
            <a:srgbClr val="FF0000"/>
          </a:solidFill>
          <a:prstDash val="dash"/>
          <a:headEnd type="none"/>
          <a:tailEnd type="none"/>
        </a:ln>
      </xdr:spPr>
      <xdr:txBody>
        <a:bodyPr vertOverflow="clip" wrap="square">
          <a:spAutoFit/>
        </a:bodyPr>
        <a:p>
          <a:pPr algn="l">
            <a:defRPr/>
          </a:pPr>
          <a:r>
            <a:rPr lang="en-US" cap="none" sz="900" b="0" i="0" u="none" baseline="0">
              <a:solidFill>
                <a:srgbClr val="FF0000"/>
              </a:solidFill>
              <a:latin typeface="Meiryo UI"/>
              <a:ea typeface="Meiryo UI"/>
              <a:cs typeface="Meiryo UI"/>
            </a:rPr>
            <a:t>利用期間も必ず入力してください。</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入力がない場合、お問合せし、修正の上再提出をお願いすることがあります。</a:t>
          </a:r>
        </a:p>
      </xdr:txBody>
    </xdr:sp>
    <xdr:clientData fPrintsWithSheet="0"/>
  </xdr:oneCellAnchor>
  <xdr:twoCellAnchor>
    <xdr:from>
      <xdr:col>17</xdr:col>
      <xdr:colOff>304800</xdr:colOff>
      <xdr:row>6</xdr:row>
      <xdr:rowOff>47625</xdr:rowOff>
    </xdr:from>
    <xdr:to>
      <xdr:col>21</xdr:col>
      <xdr:colOff>342900</xdr:colOff>
      <xdr:row>11</xdr:row>
      <xdr:rowOff>247650</xdr:rowOff>
    </xdr:to>
    <xdr:sp>
      <xdr:nvSpPr>
        <xdr:cNvPr id="5" name="直線矢印コネクタ 5"/>
        <xdr:cNvSpPr>
          <a:spLocks/>
        </xdr:cNvSpPr>
      </xdr:nvSpPr>
      <xdr:spPr>
        <a:xfrm>
          <a:off x="8677275" y="1457325"/>
          <a:ext cx="1866900" cy="1114425"/>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14</xdr:col>
      <xdr:colOff>133350</xdr:colOff>
      <xdr:row>0</xdr:row>
      <xdr:rowOff>66675</xdr:rowOff>
    </xdr:from>
    <xdr:ext cx="6953250" cy="847725"/>
    <xdr:sp>
      <xdr:nvSpPr>
        <xdr:cNvPr id="6" name="テキスト ボックス 6"/>
        <xdr:cNvSpPr txBox="1">
          <a:spLocks noChangeArrowheads="1"/>
        </xdr:cNvSpPr>
      </xdr:nvSpPr>
      <xdr:spPr>
        <a:xfrm>
          <a:off x="6877050" y="66675"/>
          <a:ext cx="6953250" cy="84772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900" b="0" i="0" u="none" baseline="0">
              <a:solidFill>
                <a:srgbClr val="FF0000"/>
              </a:solidFill>
              <a:latin typeface="Meiryo UI"/>
              <a:ea typeface="Meiryo UI"/>
              <a:cs typeface="Meiryo UI"/>
            </a:rPr>
            <a:t>「国報酬」の行に入力するのは、①共同生活援助サービス費、②外部サービス利用型共同生活援助サービス費、③入院時支援特別加算、④長期入院時支援特別加算、⑤帰宅時支援加算、⑥長期帰宅時支援加算の合算額です。共同生活援助の報酬総額ではありませんのでご注意ください。（ただし、①、②については、体験利用の場合の額は含めません。）</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 </a:t>
          </a:r>
          <a:r>
            <a:rPr lang="en-US" cap="none" sz="900" b="0" i="0" u="none" baseline="0">
              <a:solidFill>
                <a:srgbClr val="FF0000"/>
              </a:solidFill>
              <a:latin typeface="Meiryo UI"/>
              <a:ea typeface="Meiryo UI"/>
              <a:cs typeface="Meiryo UI"/>
            </a:rPr>
            <a:t>「体験利用の場合の額」とは、共同生活援助サービス費</a:t>
          </a:r>
          <a:r>
            <a:rPr lang="en-US" cap="none" sz="900" b="0" i="0" u="none" baseline="0">
              <a:solidFill>
                <a:srgbClr val="FF0000"/>
              </a:solidFill>
              <a:latin typeface="Meiryo UI"/>
              <a:ea typeface="Meiryo UI"/>
              <a:cs typeface="Meiryo UI"/>
            </a:rPr>
            <a:t>(Ⅳ)</a:t>
          </a:r>
          <a:r>
            <a:rPr lang="en-US" cap="none" sz="900" b="0" i="0" u="none" baseline="0">
              <a:solidFill>
                <a:srgbClr val="FF0000"/>
              </a:solidFill>
              <a:latin typeface="Meiryo UI"/>
              <a:ea typeface="Meiryo UI"/>
              <a:cs typeface="Meiryo UI"/>
            </a:rPr>
            <a:t>（報酬告示第１５－１－ニ）、外部サービス利用型共同生活援助サービス費</a:t>
          </a:r>
          <a:r>
            <a:rPr lang="en-US" cap="none" sz="900" b="0" i="0" u="none" baseline="0">
              <a:solidFill>
                <a:srgbClr val="FF0000"/>
              </a:solidFill>
              <a:latin typeface="Meiryo UI"/>
              <a:ea typeface="Meiryo UI"/>
              <a:cs typeface="Meiryo UI"/>
            </a:rPr>
            <a:t>(Ⅴ)</a:t>
          </a:r>
          <a:r>
            <a:rPr lang="en-US" cap="none" sz="900" b="0" i="0" u="none" baseline="0">
              <a:solidFill>
                <a:srgbClr val="FF0000"/>
              </a:solidFill>
              <a:latin typeface="Meiryo UI"/>
              <a:ea typeface="Meiryo UI"/>
              <a:cs typeface="Meiryo UI"/>
            </a:rPr>
            <a:t>（報酬告示第１５－１の２の２－ホ）をいいます。</a:t>
          </a:r>
        </a:p>
      </xdr:txBody>
    </xdr:sp>
    <xdr:clientData fPrintsWithSheet="0"/>
  </xdr:oneCellAnchor>
  <xdr:twoCellAnchor>
    <xdr:from>
      <xdr:col>6</xdr:col>
      <xdr:colOff>295275</xdr:colOff>
      <xdr:row>2</xdr:row>
      <xdr:rowOff>38100</xdr:rowOff>
    </xdr:from>
    <xdr:to>
      <xdr:col>14</xdr:col>
      <xdr:colOff>133350</xdr:colOff>
      <xdr:row>10</xdr:row>
      <xdr:rowOff>114300</xdr:rowOff>
    </xdr:to>
    <xdr:sp>
      <xdr:nvSpPr>
        <xdr:cNvPr id="7" name="直線矢印コネクタ 7"/>
        <xdr:cNvSpPr>
          <a:spLocks/>
        </xdr:cNvSpPr>
      </xdr:nvSpPr>
      <xdr:spPr>
        <a:xfrm flipH="1">
          <a:off x="2771775" y="485775"/>
          <a:ext cx="4105275" cy="1676400"/>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161925</xdr:colOff>
      <xdr:row>45</xdr:row>
      <xdr:rowOff>76200</xdr:rowOff>
    </xdr:from>
    <xdr:ext cx="1323975" cy="285750"/>
    <xdr:sp>
      <xdr:nvSpPr>
        <xdr:cNvPr id="1" name="テキスト ボックス 1"/>
        <xdr:cNvSpPr txBox="1">
          <a:spLocks noChangeArrowheads="1"/>
        </xdr:cNvSpPr>
      </xdr:nvSpPr>
      <xdr:spPr>
        <a:xfrm>
          <a:off x="6543675" y="10306050"/>
          <a:ext cx="1323975" cy="285750"/>
        </a:xfrm>
        <a:prstGeom prst="rect">
          <a:avLst/>
        </a:prstGeom>
        <a:solidFill>
          <a:srgbClr val="FFFFFF"/>
        </a:solidFill>
        <a:ln w="6350" cmpd="sng">
          <a:solidFill>
            <a:srgbClr val="FF0000"/>
          </a:solidFill>
          <a:prstDash val="dash"/>
          <a:headEnd type="none"/>
          <a:tailEnd type="none"/>
        </a:ln>
      </xdr:spPr>
      <xdr:txBody>
        <a:bodyPr vertOverflow="clip" wrap="square">
          <a:spAutoFit/>
        </a:bodyPr>
        <a:p>
          <a:pPr algn="l">
            <a:defRPr/>
          </a:pPr>
          <a:r>
            <a:rPr lang="en-US" cap="none" sz="900" b="0" i="0" u="none" baseline="0">
              <a:solidFill>
                <a:srgbClr val="FF0000"/>
              </a:solidFill>
            </a:rPr>
            <a:t>シャチハタは不可です。</a:t>
          </a:r>
        </a:p>
      </xdr:txBody>
    </xdr:sp>
    <xdr:clientData fPrintsWithSheet="0"/>
  </xdr:oneCellAnchor>
  <xdr:twoCellAnchor>
    <xdr:from>
      <xdr:col>9</xdr:col>
      <xdr:colOff>466725</xdr:colOff>
      <xdr:row>46</xdr:row>
      <xdr:rowOff>133350</xdr:rowOff>
    </xdr:from>
    <xdr:to>
      <xdr:col>10</xdr:col>
      <xdr:colOff>9525</xdr:colOff>
      <xdr:row>47</xdr:row>
      <xdr:rowOff>190500</xdr:rowOff>
    </xdr:to>
    <xdr:sp>
      <xdr:nvSpPr>
        <xdr:cNvPr id="2" name="直線矢印コネクタ 2"/>
        <xdr:cNvSpPr>
          <a:spLocks/>
        </xdr:cNvSpPr>
      </xdr:nvSpPr>
      <xdr:spPr>
        <a:xfrm flipH="1">
          <a:off x="6848475" y="10591800"/>
          <a:ext cx="352425" cy="285750"/>
        </a:xfrm>
        <a:prstGeom prst="straightConnector1">
          <a:avLst/>
        </a:prstGeom>
        <a:noFill/>
        <a:ln w="6350"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639DC"/>
  </sheetPr>
  <dimension ref="A1:S43"/>
  <sheetViews>
    <sheetView showGridLines="0" tabSelected="1" view="pageBreakPreview" zoomScaleSheetLayoutView="100" workbookViewId="0" topLeftCell="A1">
      <selection activeCell="P36" sqref="P36"/>
    </sheetView>
  </sheetViews>
  <sheetFormatPr defaultColWidth="9.00390625" defaultRowHeight="24" customHeight="1"/>
  <cols>
    <col min="1" max="15" width="8.625" style="7" customWidth="1"/>
    <col min="16" max="17" width="19.00390625" style="7" customWidth="1"/>
    <col min="18" max="19" width="14.125" style="7" customWidth="1"/>
    <col min="20" max="16384" width="9.00390625" style="7" customWidth="1"/>
  </cols>
  <sheetData>
    <row r="1" ht="18" customHeight="1">
      <c r="A1" s="7" t="s">
        <v>127</v>
      </c>
    </row>
    <row r="2" spans="1:19" s="9" customFormat="1" ht="21" customHeight="1">
      <c r="A2" s="162" t="s">
        <v>58</v>
      </c>
      <c r="B2" s="162"/>
      <c r="C2" s="162"/>
      <c r="D2" s="162"/>
      <c r="E2" s="162"/>
      <c r="F2" s="162"/>
      <c r="G2" s="162"/>
      <c r="H2" s="162"/>
      <c r="I2" s="162"/>
      <c r="J2" s="162"/>
      <c r="K2" s="7"/>
      <c r="L2" s="7"/>
      <c r="M2" s="7"/>
      <c r="N2" s="7"/>
      <c r="O2" s="7"/>
      <c r="P2" s="7"/>
      <c r="Q2" s="7"/>
      <c r="R2" s="8"/>
      <c r="S2" s="8"/>
    </row>
    <row r="3" spans="2:19" s="9" customFormat="1" ht="12" customHeight="1">
      <c r="B3" s="10"/>
      <c r="C3" s="10"/>
      <c r="D3" s="10"/>
      <c r="E3" s="10"/>
      <c r="F3" s="10"/>
      <c r="G3" s="10"/>
      <c r="H3" s="10"/>
      <c r="I3" s="10"/>
      <c r="J3" s="10"/>
      <c r="K3" s="7"/>
      <c r="L3" s="7"/>
      <c r="M3" s="7"/>
      <c r="N3" s="7"/>
      <c r="O3" s="7"/>
      <c r="P3" s="7"/>
      <c r="Q3" s="7"/>
      <c r="R3" s="8"/>
      <c r="S3" s="8"/>
    </row>
    <row r="4" spans="1:19" s="9" customFormat="1" ht="12" customHeight="1">
      <c r="A4" s="120" t="s">
        <v>64</v>
      </c>
      <c r="B4" s="120"/>
      <c r="C4" s="120"/>
      <c r="D4" s="120"/>
      <c r="E4" s="120"/>
      <c r="F4" s="120"/>
      <c r="G4" s="120"/>
      <c r="H4" s="120"/>
      <c r="I4" s="120"/>
      <c r="J4" s="120"/>
      <c r="K4" s="7"/>
      <c r="L4" s="7"/>
      <c r="M4" s="7"/>
      <c r="N4" s="7"/>
      <c r="O4" s="7"/>
      <c r="P4" s="7"/>
      <c r="Q4" s="7"/>
      <c r="R4" s="8"/>
      <c r="S4" s="8"/>
    </row>
    <row r="5" spans="1:19" s="9" customFormat="1" ht="12" customHeight="1">
      <c r="A5" s="120"/>
      <c r="B5" s="120"/>
      <c r="C5" s="120"/>
      <c r="D5" s="120"/>
      <c r="E5" s="120"/>
      <c r="F5" s="120"/>
      <c r="G5" s="120"/>
      <c r="H5" s="120"/>
      <c r="I5" s="120"/>
      <c r="J5" s="120"/>
      <c r="K5" s="7"/>
      <c r="L5" s="7"/>
      <c r="M5" s="7"/>
      <c r="N5" s="7"/>
      <c r="O5" s="7"/>
      <c r="P5" s="7"/>
      <c r="Q5" s="7"/>
      <c r="R5" s="8"/>
      <c r="S5" s="8"/>
    </row>
    <row r="6" spans="2:19" ht="24.75" customHeight="1">
      <c r="B6" s="111" t="s">
        <v>131</v>
      </c>
      <c r="C6" s="140"/>
      <c r="D6" s="140"/>
      <c r="E6" s="140"/>
      <c r="F6" s="110" t="s">
        <v>42</v>
      </c>
      <c r="G6" s="140"/>
      <c r="H6" s="140"/>
      <c r="I6" s="140"/>
      <c r="R6" s="11"/>
      <c r="S6" s="11"/>
    </row>
    <row r="7" spans="18:19" ht="12" customHeight="1">
      <c r="R7" s="11"/>
      <c r="S7" s="11"/>
    </row>
    <row r="8" spans="1:9" ht="24.75" customHeight="1">
      <c r="A8" s="123" t="s">
        <v>18</v>
      </c>
      <c r="B8" s="123"/>
      <c r="C8" s="123"/>
      <c r="D8" s="123"/>
      <c r="E8" s="123"/>
      <c r="F8" s="123"/>
      <c r="G8" s="124">
        <f>D43</f>
        <v>0</v>
      </c>
      <c r="H8" s="152"/>
      <c r="I8" s="125"/>
    </row>
    <row r="9" spans="1:13" ht="24.75" customHeight="1">
      <c r="A9" s="153" t="s">
        <v>136</v>
      </c>
      <c r="B9" s="123" t="s">
        <v>65</v>
      </c>
      <c r="C9" s="123"/>
      <c r="D9" s="123"/>
      <c r="E9" s="123"/>
      <c r="F9" s="123"/>
      <c r="G9" s="151"/>
      <c r="H9" s="151"/>
      <c r="I9" s="151"/>
      <c r="M9" s="13"/>
    </row>
    <row r="10" spans="1:9" ht="24.75" customHeight="1">
      <c r="A10" s="154"/>
      <c r="B10" s="145" t="s">
        <v>137</v>
      </c>
      <c r="C10" s="146"/>
      <c r="D10" s="123" t="s">
        <v>63</v>
      </c>
      <c r="E10" s="123"/>
      <c r="F10" s="123"/>
      <c r="G10" s="136">
        <f>F43</f>
        <v>0</v>
      </c>
      <c r="H10" s="136"/>
      <c r="I10" s="136"/>
    </row>
    <row r="11" spans="1:9" ht="24.75" customHeight="1">
      <c r="A11" s="154"/>
      <c r="B11" s="147"/>
      <c r="C11" s="148"/>
      <c r="D11" s="141" t="s">
        <v>75</v>
      </c>
      <c r="E11" s="141"/>
      <c r="F11" s="141"/>
      <c r="G11" s="151"/>
      <c r="H11" s="151"/>
      <c r="I11" s="151"/>
    </row>
    <row r="12" spans="1:9" ht="24.75" customHeight="1">
      <c r="A12" s="154"/>
      <c r="B12" s="149"/>
      <c r="C12" s="150"/>
      <c r="D12" s="142" t="s">
        <v>54</v>
      </c>
      <c r="E12" s="143"/>
      <c r="F12" s="144"/>
      <c r="G12" s="124">
        <f>G10+G11</f>
        <v>0</v>
      </c>
      <c r="H12" s="152"/>
      <c r="I12" s="125"/>
    </row>
    <row r="13" spans="1:9" ht="24.75" customHeight="1">
      <c r="A13" s="154"/>
      <c r="B13" s="131" t="s">
        <v>67</v>
      </c>
      <c r="C13" s="132"/>
      <c r="D13" s="132"/>
      <c r="E13" s="132"/>
      <c r="F13" s="133"/>
      <c r="G13" s="136">
        <f>G9-G12</f>
        <v>0</v>
      </c>
      <c r="H13" s="136"/>
      <c r="I13" s="136"/>
    </row>
    <row r="14" spans="1:17" s="9" customFormat="1" ht="24.75" customHeight="1" thickBot="1">
      <c r="A14" s="163" t="s">
        <v>138</v>
      </c>
      <c r="B14" s="163"/>
      <c r="C14" s="163"/>
      <c r="D14" s="163"/>
      <c r="E14" s="163"/>
      <c r="F14" s="163"/>
      <c r="G14" s="130">
        <f>H43</f>
        <v>0</v>
      </c>
      <c r="H14" s="130"/>
      <c r="I14" s="130"/>
      <c r="J14" s="7"/>
      <c r="K14" s="7"/>
      <c r="L14" s="7"/>
      <c r="M14" s="7"/>
      <c r="N14" s="7"/>
      <c r="O14" s="7"/>
      <c r="P14" s="7"/>
      <c r="Q14" s="7"/>
    </row>
    <row r="15" spans="1:9" ht="24.75" customHeight="1" thickBot="1">
      <c r="A15" s="128" t="s">
        <v>66</v>
      </c>
      <c r="B15" s="129"/>
      <c r="C15" s="129"/>
      <c r="D15" s="129"/>
      <c r="E15" s="129"/>
      <c r="F15" s="129"/>
      <c r="G15" s="126">
        <f>MIN(G13,G14)</f>
        <v>0</v>
      </c>
      <c r="H15" s="126"/>
      <c r="I15" s="127"/>
    </row>
    <row r="16" spans="1:9" ht="8.25" customHeight="1">
      <c r="A16" s="14"/>
      <c r="B16" s="14"/>
      <c r="C16" s="14"/>
      <c r="D16" s="14"/>
      <c r="E16" s="14"/>
      <c r="F16" s="14"/>
      <c r="G16" s="15"/>
      <c r="H16" s="15"/>
      <c r="I16" s="15"/>
    </row>
    <row r="17" spans="1:10" ht="14.25" customHeight="1">
      <c r="A17" s="119" t="s">
        <v>139</v>
      </c>
      <c r="B17" s="119"/>
      <c r="C17" s="119"/>
      <c r="D17" s="119"/>
      <c r="E17" s="119"/>
      <c r="F17" s="119"/>
      <c r="G17" s="119"/>
      <c r="H17" s="119"/>
      <c r="I17" s="119"/>
      <c r="J17" s="119"/>
    </row>
    <row r="18" spans="1:10" ht="12">
      <c r="A18" s="119"/>
      <c r="B18" s="119"/>
      <c r="C18" s="119"/>
      <c r="D18" s="119"/>
      <c r="E18" s="119"/>
      <c r="F18" s="119"/>
      <c r="G18" s="119"/>
      <c r="H18" s="119"/>
      <c r="I18" s="119"/>
      <c r="J18" s="119"/>
    </row>
    <row r="19" spans="1:10" ht="12">
      <c r="A19" s="119"/>
      <c r="B19" s="119"/>
      <c r="C19" s="119"/>
      <c r="D19" s="119"/>
      <c r="E19" s="119"/>
      <c r="F19" s="119"/>
      <c r="G19" s="119"/>
      <c r="H19" s="119"/>
      <c r="I19" s="119"/>
      <c r="J19" s="119"/>
    </row>
    <row r="20" spans="1:10" ht="12">
      <c r="A20" s="119"/>
      <c r="B20" s="119"/>
      <c r="C20" s="119"/>
      <c r="D20" s="119"/>
      <c r="E20" s="119"/>
      <c r="F20" s="119"/>
      <c r="G20" s="119"/>
      <c r="H20" s="119"/>
      <c r="I20" s="119"/>
      <c r="J20" s="119"/>
    </row>
    <row r="21" spans="1:10" ht="12">
      <c r="A21" s="119"/>
      <c r="B21" s="119"/>
      <c r="C21" s="119"/>
      <c r="D21" s="119"/>
      <c r="E21" s="119"/>
      <c r="F21" s="119"/>
      <c r="G21" s="119"/>
      <c r="H21" s="119"/>
      <c r="I21" s="119"/>
      <c r="J21" s="119"/>
    </row>
    <row r="22" spans="1:10" ht="13.5" customHeight="1">
      <c r="A22" s="119" t="s">
        <v>69</v>
      </c>
      <c r="B22" s="119"/>
      <c r="C22" s="119"/>
      <c r="D22" s="119"/>
      <c r="E22" s="119"/>
      <c r="F22" s="119"/>
      <c r="G22" s="119"/>
      <c r="H22" s="119"/>
      <c r="I22" s="119"/>
      <c r="J22" s="119"/>
    </row>
    <row r="23" spans="1:10" ht="12">
      <c r="A23" s="119"/>
      <c r="B23" s="119"/>
      <c r="C23" s="119"/>
      <c r="D23" s="119"/>
      <c r="E23" s="119"/>
      <c r="F23" s="119"/>
      <c r="G23" s="119"/>
      <c r="H23" s="119"/>
      <c r="I23" s="119"/>
      <c r="J23" s="119"/>
    </row>
    <row r="24" spans="1:10" ht="12">
      <c r="A24" s="119"/>
      <c r="B24" s="119"/>
      <c r="C24" s="119"/>
      <c r="D24" s="119"/>
      <c r="E24" s="119"/>
      <c r="F24" s="119"/>
      <c r="G24" s="119"/>
      <c r="H24" s="119"/>
      <c r="I24" s="119"/>
      <c r="J24" s="119"/>
    </row>
    <row r="25" spans="1:10" ht="12">
      <c r="A25" s="119"/>
      <c r="B25" s="119"/>
      <c r="C25" s="119"/>
      <c r="D25" s="119"/>
      <c r="E25" s="119"/>
      <c r="F25" s="119"/>
      <c r="G25" s="119"/>
      <c r="H25" s="119"/>
      <c r="I25" s="119"/>
      <c r="J25" s="119"/>
    </row>
    <row r="26" spans="1:10" ht="12.75">
      <c r="A26" s="119" t="s">
        <v>140</v>
      </c>
      <c r="B26" s="119"/>
      <c r="C26" s="119"/>
      <c r="D26" s="119"/>
      <c r="E26" s="119"/>
      <c r="F26" s="119"/>
      <c r="G26" s="119"/>
      <c r="H26" s="119"/>
      <c r="I26" s="119"/>
      <c r="J26" s="119"/>
    </row>
    <row r="27" spans="1:10" ht="12.75">
      <c r="A27" s="119"/>
      <c r="B27" s="119"/>
      <c r="C27" s="119"/>
      <c r="D27" s="119"/>
      <c r="E27" s="119"/>
      <c r="F27" s="119"/>
      <c r="G27" s="119"/>
      <c r="H27" s="119"/>
      <c r="I27" s="119"/>
      <c r="J27" s="119"/>
    </row>
    <row r="28" spans="1:10" ht="12.75">
      <c r="A28" s="119"/>
      <c r="B28" s="119"/>
      <c r="C28" s="119"/>
      <c r="D28" s="119"/>
      <c r="E28" s="119"/>
      <c r="F28" s="119"/>
      <c r="G28" s="119"/>
      <c r="H28" s="119"/>
      <c r="I28" s="119"/>
      <c r="J28" s="119"/>
    </row>
    <row r="29" spans="1:10" ht="12.75">
      <c r="A29" s="119"/>
      <c r="B29" s="119"/>
      <c r="C29" s="119"/>
      <c r="D29" s="119"/>
      <c r="E29" s="119"/>
      <c r="F29" s="119"/>
      <c r="G29" s="119"/>
      <c r="H29" s="119"/>
      <c r="I29" s="119"/>
      <c r="J29" s="119"/>
    </row>
    <row r="30" spans="1:10" ht="12.75">
      <c r="A30" s="120" t="s">
        <v>141</v>
      </c>
      <c r="B30" s="120"/>
      <c r="C30" s="120"/>
      <c r="D30" s="120"/>
      <c r="E30" s="120"/>
      <c r="F30" s="120"/>
      <c r="G30" s="120"/>
      <c r="H30" s="120"/>
      <c r="I30" s="120"/>
      <c r="J30" s="120"/>
    </row>
    <row r="31" spans="1:10" ht="12.75">
      <c r="A31" s="120"/>
      <c r="B31" s="120"/>
      <c r="C31" s="120"/>
      <c r="D31" s="120"/>
      <c r="E31" s="120"/>
      <c r="F31" s="120"/>
      <c r="G31" s="120"/>
      <c r="H31" s="120"/>
      <c r="I31" s="120"/>
      <c r="J31" s="120"/>
    </row>
    <row r="32" spans="1:10" ht="13.5" customHeight="1">
      <c r="A32" s="137" t="s">
        <v>142</v>
      </c>
      <c r="B32" s="137"/>
      <c r="C32" s="137"/>
      <c r="D32" s="137"/>
      <c r="E32" s="137"/>
      <c r="F32" s="137"/>
      <c r="G32" s="137"/>
      <c r="H32" s="137"/>
      <c r="I32" s="137"/>
      <c r="J32" s="137"/>
    </row>
    <row r="33" spans="1:10" ht="12.75">
      <c r="A33" s="137"/>
      <c r="B33" s="137"/>
      <c r="C33" s="137"/>
      <c r="D33" s="137"/>
      <c r="E33" s="137"/>
      <c r="F33" s="137"/>
      <c r="G33" s="137"/>
      <c r="H33" s="137"/>
      <c r="I33" s="137"/>
      <c r="J33" s="137"/>
    </row>
    <row r="34" ht="24.75" customHeight="1">
      <c r="A34" s="7" t="s">
        <v>57</v>
      </c>
    </row>
    <row r="35" spans="1:9" ht="24.75" customHeight="1">
      <c r="A35" s="164" t="s">
        <v>3</v>
      </c>
      <c r="B35" s="164"/>
      <c r="C35" s="164"/>
      <c r="D35" s="121" t="s">
        <v>18</v>
      </c>
      <c r="E35" s="122"/>
      <c r="F35" s="121" t="s">
        <v>63</v>
      </c>
      <c r="G35" s="122"/>
      <c r="H35" s="121" t="s">
        <v>56</v>
      </c>
      <c r="I35" s="122"/>
    </row>
    <row r="36" spans="1:9" ht="24.75" customHeight="1">
      <c r="A36" s="12" t="s">
        <v>45</v>
      </c>
      <c r="B36" s="134">
        <f>'計画表1(住居ごと)'!E4</f>
        <v>0</v>
      </c>
      <c r="C36" s="135"/>
      <c r="D36" s="124">
        <f>'計画表1(住居ごと)'!M4</f>
        <v>0</v>
      </c>
      <c r="E36" s="125"/>
      <c r="F36" s="117">
        <f>'計画表1(住居ごと)'!T26</f>
        <v>0</v>
      </c>
      <c r="G36" s="118"/>
      <c r="H36" s="117">
        <f>'計画表1(住居ごと)'!M5</f>
        <v>0</v>
      </c>
      <c r="I36" s="118"/>
    </row>
    <row r="37" spans="1:9" ht="24.75" customHeight="1">
      <c r="A37" s="12" t="s">
        <v>46</v>
      </c>
      <c r="B37" s="134">
        <f>'計画表2(住居ごと) '!E4</f>
        <v>0</v>
      </c>
      <c r="C37" s="135"/>
      <c r="D37" s="124">
        <f>'計画表2(住居ごと) '!M4</f>
        <v>0</v>
      </c>
      <c r="E37" s="125"/>
      <c r="F37" s="117">
        <f>'計画表2(住居ごと) '!T26</f>
        <v>0</v>
      </c>
      <c r="G37" s="118"/>
      <c r="H37" s="117">
        <f>'計画表2(住居ごと) '!M5</f>
        <v>0</v>
      </c>
      <c r="I37" s="118"/>
    </row>
    <row r="38" spans="1:9" ht="24.75" customHeight="1">
      <c r="A38" s="12" t="s">
        <v>47</v>
      </c>
      <c r="B38" s="134">
        <f>'計画表3(住居ごと) '!E4</f>
        <v>0</v>
      </c>
      <c r="C38" s="135"/>
      <c r="D38" s="124">
        <f>'計画表3(住居ごと) '!M4</f>
        <v>0</v>
      </c>
      <c r="E38" s="125"/>
      <c r="F38" s="117">
        <f>'計画表3(住居ごと) '!T26</f>
        <v>0</v>
      </c>
      <c r="G38" s="118"/>
      <c r="H38" s="117">
        <f>'計画表3(住居ごと) '!M5</f>
        <v>0</v>
      </c>
      <c r="I38" s="118"/>
    </row>
    <row r="39" spans="1:9" ht="24.75" customHeight="1">
      <c r="A39" s="12" t="s">
        <v>48</v>
      </c>
      <c r="B39" s="134">
        <f>'計画表4(住居ごと) '!E4</f>
        <v>0</v>
      </c>
      <c r="C39" s="135"/>
      <c r="D39" s="124">
        <f>'計画表4(住居ごと) '!M4</f>
        <v>0</v>
      </c>
      <c r="E39" s="125"/>
      <c r="F39" s="117">
        <f>'計画表4(住居ごと) '!T26</f>
        <v>0</v>
      </c>
      <c r="G39" s="118"/>
      <c r="H39" s="117">
        <f>'計画表4(住居ごと) '!M5</f>
        <v>0</v>
      </c>
      <c r="I39" s="118"/>
    </row>
    <row r="40" spans="1:9" ht="24.75" customHeight="1">
      <c r="A40" s="12" t="s">
        <v>49</v>
      </c>
      <c r="B40" s="134">
        <f>'計画表5(住居ごと) '!E4</f>
        <v>0</v>
      </c>
      <c r="C40" s="135"/>
      <c r="D40" s="124">
        <f>'計画表5(住居ごと) '!M4</f>
        <v>0</v>
      </c>
      <c r="E40" s="125"/>
      <c r="F40" s="117">
        <f>'計画表5(住居ごと) '!T26</f>
        <v>0</v>
      </c>
      <c r="G40" s="118"/>
      <c r="H40" s="117">
        <f>'計画表5(住居ごと) '!M5</f>
        <v>0</v>
      </c>
      <c r="I40" s="118"/>
    </row>
    <row r="41" spans="1:9" ht="24.75" customHeight="1">
      <c r="A41" s="12" t="s">
        <v>114</v>
      </c>
      <c r="B41" s="134">
        <f>'計画表6(住居ごと) '!E4</f>
        <v>0</v>
      </c>
      <c r="C41" s="135"/>
      <c r="D41" s="124">
        <f>'計画表6(住居ごと) '!M4</f>
        <v>0</v>
      </c>
      <c r="E41" s="125"/>
      <c r="F41" s="117">
        <f>'計画表6(住居ごと) '!T26</f>
        <v>0</v>
      </c>
      <c r="G41" s="118"/>
      <c r="H41" s="115">
        <f>'計画表6(住居ごと) '!M5</f>
        <v>0</v>
      </c>
      <c r="I41" s="116"/>
    </row>
    <row r="42" spans="1:9" ht="24.75" customHeight="1" thickBot="1">
      <c r="A42" s="109" t="s">
        <v>115</v>
      </c>
      <c r="B42" s="113">
        <f>'計画表7(住居ごと) '!E4</f>
        <v>0</v>
      </c>
      <c r="C42" s="114"/>
      <c r="D42" s="160">
        <f>'計画表7(住居ごと) '!M4</f>
        <v>0</v>
      </c>
      <c r="E42" s="161"/>
      <c r="F42" s="115">
        <f>'計画表7(住居ごと) '!T26</f>
        <v>0</v>
      </c>
      <c r="G42" s="116"/>
      <c r="H42" s="115">
        <f>'計画表7(住居ごと) '!M5</f>
        <v>0</v>
      </c>
      <c r="I42" s="116"/>
    </row>
    <row r="43" spans="1:18" s="17" customFormat="1" ht="24.75" customHeight="1" thickTop="1">
      <c r="A43" s="157" t="s">
        <v>2</v>
      </c>
      <c r="B43" s="158"/>
      <c r="C43" s="159"/>
      <c r="D43" s="138">
        <f>SUM(D36:E42)</f>
        <v>0</v>
      </c>
      <c r="E43" s="139"/>
      <c r="F43" s="155">
        <f>SUM(F36:G42)</f>
        <v>0</v>
      </c>
      <c r="G43" s="156"/>
      <c r="H43" s="155">
        <f>SUM(H36:I42)</f>
        <v>0</v>
      </c>
      <c r="I43" s="156"/>
      <c r="J43" s="7"/>
      <c r="K43" s="7"/>
      <c r="L43" s="7"/>
      <c r="M43" s="7"/>
      <c r="N43" s="7"/>
      <c r="O43" s="7"/>
      <c r="P43" s="7"/>
      <c r="Q43" s="7"/>
      <c r="R43" s="16"/>
    </row>
    <row r="44" ht="12"/>
  </sheetData>
  <sheetProtection selectLockedCells="1"/>
  <mergeCells count="63">
    <mergeCell ref="F43:G43"/>
    <mergeCell ref="B40:C40"/>
    <mergeCell ref="F38:G38"/>
    <mergeCell ref="A35:C35"/>
    <mergeCell ref="B38:C38"/>
    <mergeCell ref="A2:J2"/>
    <mergeCell ref="G8:I8"/>
    <mergeCell ref="G9:I9"/>
    <mergeCell ref="A14:F14"/>
    <mergeCell ref="B9:F9"/>
    <mergeCell ref="B37:C37"/>
    <mergeCell ref="D35:E35"/>
    <mergeCell ref="D36:E36"/>
    <mergeCell ref="B36:C36"/>
    <mergeCell ref="A4:J5"/>
    <mergeCell ref="G12:I12"/>
    <mergeCell ref="A9:A13"/>
    <mergeCell ref="H43:I43"/>
    <mergeCell ref="H37:I37"/>
    <mergeCell ref="A43:C43"/>
    <mergeCell ref="D41:E41"/>
    <mergeCell ref="B39:C39"/>
    <mergeCell ref="D42:E42"/>
    <mergeCell ref="F42:G42"/>
    <mergeCell ref="D43:E43"/>
    <mergeCell ref="G6:I6"/>
    <mergeCell ref="D11:F11"/>
    <mergeCell ref="C6:E6"/>
    <mergeCell ref="D12:F12"/>
    <mergeCell ref="B10:C12"/>
    <mergeCell ref="G11:I11"/>
    <mergeCell ref="G10:I10"/>
    <mergeCell ref="F39:G39"/>
    <mergeCell ref="F36:G36"/>
    <mergeCell ref="B13:F13"/>
    <mergeCell ref="A17:J21"/>
    <mergeCell ref="F37:G37"/>
    <mergeCell ref="B41:C41"/>
    <mergeCell ref="G13:I13"/>
    <mergeCell ref="A32:J33"/>
    <mergeCell ref="D37:E37"/>
    <mergeCell ref="F40:G40"/>
    <mergeCell ref="H39:I39"/>
    <mergeCell ref="D39:E39"/>
    <mergeCell ref="A8:F8"/>
    <mergeCell ref="D10:F10"/>
    <mergeCell ref="H36:I36"/>
    <mergeCell ref="D40:E40"/>
    <mergeCell ref="D38:E38"/>
    <mergeCell ref="G15:I15"/>
    <mergeCell ref="H35:I35"/>
    <mergeCell ref="A22:J25"/>
    <mergeCell ref="A15:F15"/>
    <mergeCell ref="G14:I14"/>
    <mergeCell ref="B42:C42"/>
    <mergeCell ref="H41:I41"/>
    <mergeCell ref="H38:I38"/>
    <mergeCell ref="A26:J29"/>
    <mergeCell ref="A30:J31"/>
    <mergeCell ref="H42:I42"/>
    <mergeCell ref="F35:G35"/>
    <mergeCell ref="F41:G41"/>
    <mergeCell ref="H40:I40"/>
  </mergeCells>
  <printOptions horizontalCentered="1"/>
  <pageMargins left="0.5905511811023623" right="0.5905511811023623" top="0.5905511811023623" bottom="0.5905511811023623"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1"/>
  </sheetPr>
  <dimension ref="B1:AT48"/>
  <sheetViews>
    <sheetView showGridLines="0" view="pageBreakPreview" zoomScale="85" zoomScaleSheetLayoutView="85" workbookViewId="0" topLeftCell="A1">
      <selection activeCell="AA13" sqref="AA13"/>
    </sheetView>
  </sheetViews>
  <sheetFormatPr defaultColWidth="9.00390625" defaultRowHeight="24" customHeight="1"/>
  <cols>
    <col min="1" max="1" width="3.00390625" style="1" customWidth="1"/>
    <col min="2" max="2" width="10.375" style="1" customWidth="1"/>
    <col min="3" max="3" width="5.875" style="1" bestFit="1" customWidth="1"/>
    <col min="4" max="4" width="5.00390625" style="1" hidden="1" customWidth="1"/>
    <col min="5" max="5" width="7.125" style="1" bestFit="1" customWidth="1"/>
    <col min="6" max="7" width="6.125" style="1" customWidth="1"/>
    <col min="8" max="19" width="7.125" style="1" customWidth="1"/>
    <col min="20" max="20" width="9.75390625" style="1" customWidth="1"/>
    <col min="21" max="21" width="9.75390625" style="1" hidden="1" customWidth="1"/>
    <col min="22" max="22" width="7.75390625" style="1" customWidth="1"/>
    <col min="23" max="23" width="3.25390625" style="1" bestFit="1" customWidth="1"/>
    <col min="24" max="24" width="10.00390625" style="1" customWidth="1"/>
    <col min="25" max="25" width="3.50390625" style="1" bestFit="1" customWidth="1"/>
    <col min="26" max="27" width="6.625" style="1" customWidth="1"/>
    <col min="28" max="28" width="6.375" style="1" bestFit="1" customWidth="1"/>
    <col min="29" max="29" width="2.625" style="1" bestFit="1" customWidth="1"/>
    <col min="30" max="34" width="4.50390625" style="1" bestFit="1" customWidth="1"/>
    <col min="35" max="36" width="6.625" style="1" customWidth="1"/>
    <col min="37" max="37" width="4.75390625" style="1" bestFit="1" customWidth="1"/>
    <col min="38" max="38" width="4.50390625" style="1" bestFit="1" customWidth="1"/>
    <col min="39" max="39" width="3.50390625" style="1" bestFit="1" customWidth="1"/>
    <col min="40" max="46" width="7.50390625" style="1" bestFit="1" customWidth="1"/>
    <col min="47" max="16384" width="9.00390625" style="1" customWidth="1"/>
  </cols>
  <sheetData>
    <row r="1" ht="15" customHeight="1">
      <c r="B1" s="1" t="s">
        <v>128</v>
      </c>
    </row>
    <row r="2" spans="2:29" ht="20.25" customHeight="1">
      <c r="B2" s="18" t="s">
        <v>70</v>
      </c>
      <c r="C2" s="19"/>
      <c r="D2" s="19"/>
      <c r="E2" s="19"/>
      <c r="F2" s="19"/>
      <c r="G2" s="19"/>
      <c r="H2" s="19"/>
      <c r="I2" s="19"/>
      <c r="J2" s="20"/>
      <c r="K2" s="20"/>
      <c r="L2" s="20"/>
      <c r="M2" s="20"/>
      <c r="N2" s="20"/>
      <c r="O2" s="20"/>
      <c r="P2" s="20"/>
      <c r="Q2" s="20"/>
      <c r="R2" s="20"/>
      <c r="S2" s="20"/>
      <c r="T2" s="20"/>
      <c r="U2" s="20"/>
      <c r="V2" s="20"/>
      <c r="W2" s="20"/>
      <c r="X2" s="20"/>
      <c r="Y2" s="20"/>
      <c r="AB2" s="21"/>
      <c r="AC2" s="21"/>
    </row>
    <row r="3" spans="2:27" ht="3.75" customHeight="1">
      <c r="B3" s="6"/>
      <c r="C3" s="6"/>
      <c r="D3" s="6"/>
      <c r="E3" s="6"/>
      <c r="F3" s="6"/>
      <c r="G3" s="6"/>
      <c r="H3" s="6"/>
      <c r="I3" s="6"/>
      <c r="J3" s="22"/>
      <c r="K3" s="22"/>
      <c r="L3" s="22"/>
      <c r="M3" s="22"/>
      <c r="N3" s="22"/>
      <c r="O3" s="22"/>
      <c r="P3" s="22"/>
      <c r="Q3" s="22"/>
      <c r="R3" s="22"/>
      <c r="S3" s="22"/>
      <c r="T3" s="22"/>
      <c r="U3" s="22"/>
      <c r="V3" s="22"/>
      <c r="W3" s="22"/>
      <c r="X3" s="3"/>
      <c r="Y3" s="3"/>
      <c r="Z3" s="19"/>
      <c r="AA3" s="19"/>
    </row>
    <row r="4" spans="2:26" ht="24" customHeight="1">
      <c r="B4" s="211" t="s">
        <v>3</v>
      </c>
      <c r="C4" s="211"/>
      <c r="D4" s="4" t="e">
        <f>INDEX(AD34:AH36,D5,D6-1)</f>
        <v>#N/A</v>
      </c>
      <c r="E4" s="187"/>
      <c r="F4" s="188"/>
      <c r="G4" s="189"/>
      <c r="H4" s="23"/>
      <c r="I4" s="5"/>
      <c r="J4" s="21"/>
      <c r="K4" s="212" t="s">
        <v>18</v>
      </c>
      <c r="L4" s="212"/>
      <c r="M4" s="211">
        <f>COUNTIF(V11:V25,"&gt;0")</f>
        <v>0</v>
      </c>
      <c r="N4" s="211"/>
      <c r="O4" s="21"/>
      <c r="P4" s="21"/>
      <c r="Q4" s="21"/>
      <c r="R4" s="21"/>
      <c r="S4" s="21"/>
      <c r="T4" s="21"/>
      <c r="U4" s="21"/>
      <c r="V4" s="21"/>
      <c r="W4" s="21"/>
      <c r="Y4" s="21"/>
      <c r="Z4" s="5"/>
    </row>
    <row r="5" spans="2:27" ht="24" customHeight="1">
      <c r="B5" s="211" t="s">
        <v>17</v>
      </c>
      <c r="C5" s="211"/>
      <c r="D5" s="24" t="e">
        <f>VLOOKUP(E5,AB34:AC36,2,FALSE)</f>
        <v>#N/A</v>
      </c>
      <c r="E5" s="213"/>
      <c r="F5" s="214"/>
      <c r="G5" s="215"/>
      <c r="H5" s="23"/>
      <c r="I5" s="5"/>
      <c r="J5" s="21"/>
      <c r="K5" s="212" t="s">
        <v>19</v>
      </c>
      <c r="L5" s="212"/>
      <c r="M5" s="216">
        <f>V26</f>
        <v>0</v>
      </c>
      <c r="N5" s="211"/>
      <c r="O5" s="21"/>
      <c r="P5" s="21"/>
      <c r="Q5" s="21"/>
      <c r="R5" s="21"/>
      <c r="S5" s="21"/>
      <c r="T5" s="21"/>
      <c r="U5" s="21"/>
      <c r="V5" s="21"/>
      <c r="W5" s="21"/>
      <c r="X5" s="21"/>
      <c r="Y5" s="21"/>
      <c r="Z5" s="5"/>
      <c r="AA5" s="25"/>
    </row>
    <row r="6" spans="2:27" ht="24" customHeight="1">
      <c r="B6" s="211" t="s">
        <v>1</v>
      </c>
      <c r="C6" s="211"/>
      <c r="D6" s="4" t="e">
        <f>LOOKUP(E6,AD32:AH32,AD33:AH33)</f>
        <v>#N/A</v>
      </c>
      <c r="E6" s="187"/>
      <c r="F6" s="188"/>
      <c r="G6" s="189"/>
      <c r="H6" s="23"/>
      <c r="I6" s="5"/>
      <c r="J6" s="21"/>
      <c r="K6" s="21"/>
      <c r="L6" s="21"/>
      <c r="M6" s="21"/>
      <c r="N6" s="21"/>
      <c r="O6" s="21"/>
      <c r="P6" s="21"/>
      <c r="Q6" s="21"/>
      <c r="R6" s="21"/>
      <c r="S6" s="21"/>
      <c r="T6" s="21"/>
      <c r="U6" s="21"/>
      <c r="V6" s="21"/>
      <c r="W6" s="21"/>
      <c r="X6" s="25" t="s">
        <v>0</v>
      </c>
      <c r="Y6" s="21"/>
      <c r="Z6" s="5"/>
      <c r="AA6" s="25"/>
    </row>
    <row r="7" spans="2:27" ht="9.75" customHeight="1">
      <c r="B7" s="26"/>
      <c r="C7" s="26"/>
      <c r="D7" s="26"/>
      <c r="E7" s="26"/>
      <c r="F7" s="5"/>
      <c r="G7" s="5"/>
      <c r="H7" s="5"/>
      <c r="I7" s="5"/>
      <c r="J7" s="21"/>
      <c r="K7" s="21"/>
      <c r="L7" s="21"/>
      <c r="M7" s="21"/>
      <c r="N7" s="21"/>
      <c r="O7" s="21"/>
      <c r="P7" s="21"/>
      <c r="Q7" s="21"/>
      <c r="R7" s="21"/>
      <c r="S7" s="21"/>
      <c r="T7" s="21"/>
      <c r="U7" s="21"/>
      <c r="V7" s="21"/>
      <c r="W7" s="21"/>
      <c r="X7" s="21"/>
      <c r="Y7" s="21"/>
      <c r="Z7" s="5"/>
      <c r="AA7" s="25"/>
    </row>
    <row r="8" spans="2:24" ht="12.75" customHeight="1" thickBot="1">
      <c r="B8" s="27" t="s">
        <v>133</v>
      </c>
      <c r="C8" s="223" t="s">
        <v>60</v>
      </c>
      <c r="D8" s="27"/>
      <c r="E8" s="223" t="s">
        <v>43</v>
      </c>
      <c r="F8" s="225"/>
      <c r="G8" s="226"/>
      <c r="H8" s="203"/>
      <c r="I8" s="204"/>
      <c r="J8" s="204"/>
      <c r="K8" s="204"/>
      <c r="L8" s="204"/>
      <c r="M8" s="204"/>
      <c r="N8" s="204"/>
      <c r="O8" s="204"/>
      <c r="P8" s="204"/>
      <c r="Q8" s="204"/>
      <c r="R8" s="204"/>
      <c r="S8" s="204"/>
      <c r="T8" s="205"/>
      <c r="U8" s="28"/>
      <c r="V8" s="204" t="s">
        <v>53</v>
      </c>
      <c r="W8" s="204"/>
      <c r="X8" s="205"/>
    </row>
    <row r="9" spans="2:24" ht="12.75" customHeight="1">
      <c r="B9" s="202" t="s">
        <v>132</v>
      </c>
      <c r="C9" s="181"/>
      <c r="D9" s="29"/>
      <c r="E9" s="224"/>
      <c r="F9" s="227"/>
      <c r="G9" s="228"/>
      <c r="H9" s="206" t="s">
        <v>4</v>
      </c>
      <c r="I9" s="206" t="s">
        <v>5</v>
      </c>
      <c r="J9" s="206" t="s">
        <v>6</v>
      </c>
      <c r="K9" s="206" t="s">
        <v>7</v>
      </c>
      <c r="L9" s="206" t="s">
        <v>8</v>
      </c>
      <c r="M9" s="206" t="s">
        <v>9</v>
      </c>
      <c r="N9" s="206" t="s">
        <v>10</v>
      </c>
      <c r="O9" s="206" t="s">
        <v>11</v>
      </c>
      <c r="P9" s="206" t="s">
        <v>12</v>
      </c>
      <c r="Q9" s="206" t="s">
        <v>13</v>
      </c>
      <c r="R9" s="206" t="s">
        <v>14</v>
      </c>
      <c r="S9" s="183" t="s">
        <v>15</v>
      </c>
      <c r="T9" s="185" t="s">
        <v>2</v>
      </c>
      <c r="U9" s="30"/>
      <c r="V9" s="231"/>
      <c r="W9" s="231"/>
      <c r="X9" s="232"/>
    </row>
    <row r="10" spans="2:24" ht="15" customHeight="1" thickBot="1">
      <c r="B10" s="182"/>
      <c r="C10" s="181"/>
      <c r="D10" s="29"/>
      <c r="E10" s="224"/>
      <c r="F10" s="229"/>
      <c r="G10" s="230"/>
      <c r="H10" s="207"/>
      <c r="I10" s="207"/>
      <c r="J10" s="207"/>
      <c r="K10" s="207"/>
      <c r="L10" s="207"/>
      <c r="M10" s="207"/>
      <c r="N10" s="207"/>
      <c r="O10" s="207"/>
      <c r="P10" s="207"/>
      <c r="Q10" s="207"/>
      <c r="R10" s="207"/>
      <c r="S10" s="184"/>
      <c r="T10" s="186"/>
      <c r="U10" s="31"/>
      <c r="V10" s="208" t="s">
        <v>52</v>
      </c>
      <c r="W10" s="209"/>
      <c r="X10" s="210"/>
    </row>
    <row r="11" spans="2:24" ht="21.75" customHeight="1">
      <c r="B11" s="112"/>
      <c r="C11" s="174"/>
      <c r="D11" s="177" t="e">
        <f>VLOOKUP(C11,$AB$40:$AC$46,2,FALSE)</f>
        <v>#N/A</v>
      </c>
      <c r="E11" s="180" t="e">
        <f>INDEX($AN$34:$AT$48,$D$4,D11+1)</f>
        <v>#N/A</v>
      </c>
      <c r="F11" s="217" t="s">
        <v>61</v>
      </c>
      <c r="G11" s="218"/>
      <c r="H11" s="56"/>
      <c r="I11" s="56"/>
      <c r="J11" s="56"/>
      <c r="K11" s="56"/>
      <c r="L11" s="56"/>
      <c r="M11" s="57"/>
      <c r="N11" s="56"/>
      <c r="O11" s="56"/>
      <c r="P11" s="56"/>
      <c r="Q11" s="56"/>
      <c r="R11" s="56"/>
      <c r="S11" s="57"/>
      <c r="T11" s="32">
        <f>SUM(H11:S11)</f>
        <v>0</v>
      </c>
      <c r="U11" s="33" t="e">
        <f>IF(V11&gt;0,T11,0)</f>
        <v>#N/A</v>
      </c>
      <c r="V11" s="168" t="e">
        <f>IF(E11*T13-T12&gt;0,E11*T13-T12,0)</f>
        <v>#N/A</v>
      </c>
      <c r="W11" s="169"/>
      <c r="X11" s="170"/>
    </row>
    <row r="12" spans="2:24" ht="26.25" customHeight="1">
      <c r="B12" s="165"/>
      <c r="C12" s="175"/>
      <c r="D12" s="178"/>
      <c r="E12" s="181"/>
      <c r="F12" s="221" t="s">
        <v>44</v>
      </c>
      <c r="G12" s="222"/>
      <c r="H12" s="34" t="e">
        <f aca="true" t="shared" si="0" ref="H12:S12">MIN($E$11*H13,H11)</f>
        <v>#N/A</v>
      </c>
      <c r="I12" s="34" t="e">
        <f t="shared" si="0"/>
        <v>#N/A</v>
      </c>
      <c r="J12" s="34" t="e">
        <f t="shared" si="0"/>
        <v>#N/A</v>
      </c>
      <c r="K12" s="34" t="e">
        <f t="shared" si="0"/>
        <v>#N/A</v>
      </c>
      <c r="L12" s="34" t="e">
        <f t="shared" si="0"/>
        <v>#N/A</v>
      </c>
      <c r="M12" s="35" t="e">
        <f t="shared" si="0"/>
        <v>#N/A</v>
      </c>
      <c r="N12" s="34" t="e">
        <f t="shared" si="0"/>
        <v>#N/A</v>
      </c>
      <c r="O12" s="34" t="e">
        <f t="shared" si="0"/>
        <v>#N/A</v>
      </c>
      <c r="P12" s="34" t="e">
        <f t="shared" si="0"/>
        <v>#N/A</v>
      </c>
      <c r="Q12" s="34" t="e">
        <f t="shared" si="0"/>
        <v>#N/A</v>
      </c>
      <c r="R12" s="34" t="e">
        <f t="shared" si="0"/>
        <v>#N/A</v>
      </c>
      <c r="S12" s="35" t="e">
        <f t="shared" si="0"/>
        <v>#N/A</v>
      </c>
      <c r="T12" s="36">
        <f>SUMIF(H12:S12,"&gt;=0",H12:S12)</f>
        <v>0</v>
      </c>
      <c r="U12" s="37"/>
      <c r="V12" s="171"/>
      <c r="W12" s="172"/>
      <c r="X12" s="173"/>
    </row>
    <row r="13" spans="2:24" ht="21" customHeight="1" thickBot="1">
      <c r="B13" s="166"/>
      <c r="C13" s="176"/>
      <c r="D13" s="179"/>
      <c r="E13" s="182"/>
      <c r="F13" s="219" t="s">
        <v>50</v>
      </c>
      <c r="G13" s="220"/>
      <c r="H13" s="58"/>
      <c r="I13" s="58"/>
      <c r="J13" s="58"/>
      <c r="K13" s="58"/>
      <c r="L13" s="58"/>
      <c r="M13" s="59"/>
      <c r="N13" s="59"/>
      <c r="O13" s="59"/>
      <c r="P13" s="59"/>
      <c r="Q13" s="59"/>
      <c r="R13" s="59"/>
      <c r="S13" s="60"/>
      <c r="T13" s="38">
        <f>SUM(H13:S13)</f>
        <v>0</v>
      </c>
      <c r="U13" s="39"/>
      <c r="V13" s="61" t="s">
        <v>125</v>
      </c>
      <c r="W13" s="40" t="s">
        <v>51</v>
      </c>
      <c r="X13" s="62" t="s">
        <v>125</v>
      </c>
    </row>
    <row r="14" spans="2:24" ht="21.75" customHeight="1">
      <c r="B14" s="112"/>
      <c r="C14" s="174"/>
      <c r="D14" s="177" t="e">
        <f>VLOOKUP(C14,$AB$40:$AC$46,2,FALSE)</f>
        <v>#N/A</v>
      </c>
      <c r="E14" s="180" t="e">
        <f>INDEX($AN$34:$AT$48,$D$4,D14+1)</f>
        <v>#N/A</v>
      </c>
      <c r="F14" s="217" t="s">
        <v>61</v>
      </c>
      <c r="G14" s="218"/>
      <c r="H14" s="56"/>
      <c r="I14" s="56"/>
      <c r="J14" s="56"/>
      <c r="K14" s="56"/>
      <c r="L14" s="56"/>
      <c r="M14" s="57"/>
      <c r="N14" s="56"/>
      <c r="O14" s="56"/>
      <c r="P14" s="56"/>
      <c r="Q14" s="56"/>
      <c r="R14" s="56"/>
      <c r="S14" s="57"/>
      <c r="T14" s="32">
        <f>SUM(H14:S14)</f>
        <v>0</v>
      </c>
      <c r="U14" s="33" t="e">
        <f>IF(V14&gt;0,T14,0)</f>
        <v>#N/A</v>
      </c>
      <c r="V14" s="193" t="e">
        <f>IF(E14*T16-T15&gt;0,E14*T16-T15,0)</f>
        <v>#N/A</v>
      </c>
      <c r="W14" s="194"/>
      <c r="X14" s="195"/>
    </row>
    <row r="15" spans="2:24" ht="26.25" customHeight="1">
      <c r="B15" s="165"/>
      <c r="C15" s="175"/>
      <c r="D15" s="178"/>
      <c r="E15" s="181"/>
      <c r="F15" s="221" t="s">
        <v>44</v>
      </c>
      <c r="G15" s="222"/>
      <c r="H15" s="34" t="e">
        <f>MIN($E$14*H16,H14)</f>
        <v>#N/A</v>
      </c>
      <c r="I15" s="34" t="e">
        <f aca="true" t="shared" si="1" ref="I15:S15">MIN($E$14*I16,I14)</f>
        <v>#N/A</v>
      </c>
      <c r="J15" s="34" t="e">
        <f>MIN($E$14*J16,J14)</f>
        <v>#N/A</v>
      </c>
      <c r="K15" s="34" t="e">
        <f t="shared" si="1"/>
        <v>#N/A</v>
      </c>
      <c r="L15" s="34" t="e">
        <f t="shared" si="1"/>
        <v>#N/A</v>
      </c>
      <c r="M15" s="35" t="e">
        <f t="shared" si="1"/>
        <v>#N/A</v>
      </c>
      <c r="N15" s="34" t="e">
        <f t="shared" si="1"/>
        <v>#N/A</v>
      </c>
      <c r="O15" s="34" t="e">
        <f t="shared" si="1"/>
        <v>#N/A</v>
      </c>
      <c r="P15" s="34" t="e">
        <f t="shared" si="1"/>
        <v>#N/A</v>
      </c>
      <c r="Q15" s="34" t="e">
        <f t="shared" si="1"/>
        <v>#N/A</v>
      </c>
      <c r="R15" s="34" t="e">
        <f t="shared" si="1"/>
        <v>#N/A</v>
      </c>
      <c r="S15" s="35" t="e">
        <f t="shared" si="1"/>
        <v>#N/A</v>
      </c>
      <c r="T15" s="36">
        <f>SUMIF(H15:S15,"&gt;=0",H15:S15)</f>
        <v>0</v>
      </c>
      <c r="U15" s="37"/>
      <c r="V15" s="196"/>
      <c r="W15" s="197"/>
      <c r="X15" s="198"/>
    </row>
    <row r="16" spans="2:24" ht="21" customHeight="1" thickBot="1">
      <c r="B16" s="166"/>
      <c r="C16" s="176"/>
      <c r="D16" s="179"/>
      <c r="E16" s="182"/>
      <c r="F16" s="219" t="s">
        <v>50</v>
      </c>
      <c r="G16" s="220"/>
      <c r="H16" s="58"/>
      <c r="I16" s="58"/>
      <c r="J16" s="58"/>
      <c r="K16" s="58"/>
      <c r="L16" s="58"/>
      <c r="M16" s="59"/>
      <c r="N16" s="59"/>
      <c r="O16" s="59"/>
      <c r="P16" s="59"/>
      <c r="Q16" s="59"/>
      <c r="R16" s="59"/>
      <c r="S16" s="60"/>
      <c r="T16" s="38">
        <f>SUM(H16:S16)</f>
        <v>0</v>
      </c>
      <c r="U16" s="39"/>
      <c r="V16" s="61" t="s">
        <v>59</v>
      </c>
      <c r="W16" s="40" t="s">
        <v>51</v>
      </c>
      <c r="X16" s="62" t="s">
        <v>59</v>
      </c>
    </row>
    <row r="17" spans="2:24" ht="21.75" customHeight="1">
      <c r="B17" s="112"/>
      <c r="C17" s="175"/>
      <c r="D17" s="178" t="e">
        <f>VLOOKUP(C17,$AB$40:$AC$46,2,FALSE)</f>
        <v>#N/A</v>
      </c>
      <c r="E17" s="181" t="e">
        <f>INDEX($AN$34:$AT$48,$D$4,D17+1)</f>
        <v>#N/A</v>
      </c>
      <c r="F17" s="217" t="s">
        <v>61</v>
      </c>
      <c r="G17" s="218"/>
      <c r="H17" s="56"/>
      <c r="I17" s="56"/>
      <c r="J17" s="56"/>
      <c r="K17" s="56"/>
      <c r="L17" s="56"/>
      <c r="M17" s="57"/>
      <c r="N17" s="56"/>
      <c r="O17" s="56"/>
      <c r="P17" s="56"/>
      <c r="Q17" s="56"/>
      <c r="R17" s="56"/>
      <c r="S17" s="57"/>
      <c r="T17" s="32">
        <f>SUM(H17:S17)</f>
        <v>0</v>
      </c>
      <c r="U17" s="33" t="e">
        <f>IF(V17&gt;0,T17,0)</f>
        <v>#N/A</v>
      </c>
      <c r="V17" s="193" t="e">
        <f>IF(E17*T19-T18&gt;0,E17*T19-T18,0)</f>
        <v>#N/A</v>
      </c>
      <c r="W17" s="194"/>
      <c r="X17" s="195"/>
    </row>
    <row r="18" spans="2:24" ht="26.25" customHeight="1">
      <c r="B18" s="165"/>
      <c r="C18" s="175"/>
      <c r="D18" s="178"/>
      <c r="E18" s="181"/>
      <c r="F18" s="221" t="s">
        <v>44</v>
      </c>
      <c r="G18" s="222"/>
      <c r="H18" s="34" t="e">
        <f>MIN($E$17*H19,H17)</f>
        <v>#N/A</v>
      </c>
      <c r="I18" s="34" t="e">
        <f aca="true" t="shared" si="2" ref="I18:S18">MIN($E$17*I19,I17)</f>
        <v>#N/A</v>
      </c>
      <c r="J18" s="34" t="e">
        <f t="shared" si="2"/>
        <v>#N/A</v>
      </c>
      <c r="K18" s="34" t="e">
        <f t="shared" si="2"/>
        <v>#N/A</v>
      </c>
      <c r="L18" s="34" t="e">
        <f t="shared" si="2"/>
        <v>#N/A</v>
      </c>
      <c r="M18" s="35" t="e">
        <f>MIN($E$17*M19,M17)</f>
        <v>#N/A</v>
      </c>
      <c r="N18" s="34" t="e">
        <f t="shared" si="2"/>
        <v>#N/A</v>
      </c>
      <c r="O18" s="34" t="e">
        <f t="shared" si="2"/>
        <v>#N/A</v>
      </c>
      <c r="P18" s="34" t="e">
        <f t="shared" si="2"/>
        <v>#N/A</v>
      </c>
      <c r="Q18" s="34" t="e">
        <f t="shared" si="2"/>
        <v>#N/A</v>
      </c>
      <c r="R18" s="34" t="e">
        <f t="shared" si="2"/>
        <v>#N/A</v>
      </c>
      <c r="S18" s="35" t="e">
        <f t="shared" si="2"/>
        <v>#N/A</v>
      </c>
      <c r="T18" s="36">
        <f>SUMIF(H18:S18,"&gt;=0",H18:S18)</f>
        <v>0</v>
      </c>
      <c r="U18" s="37"/>
      <c r="V18" s="196"/>
      <c r="W18" s="197"/>
      <c r="X18" s="198"/>
    </row>
    <row r="19" spans="2:24" ht="21" customHeight="1" thickBot="1">
      <c r="B19" s="166"/>
      <c r="C19" s="175"/>
      <c r="D19" s="178"/>
      <c r="E19" s="181"/>
      <c r="F19" s="219" t="s">
        <v>50</v>
      </c>
      <c r="G19" s="220"/>
      <c r="H19" s="58"/>
      <c r="I19" s="58"/>
      <c r="J19" s="58"/>
      <c r="K19" s="58"/>
      <c r="L19" s="58"/>
      <c r="M19" s="59"/>
      <c r="N19" s="59"/>
      <c r="O19" s="59"/>
      <c r="P19" s="59"/>
      <c r="Q19" s="59"/>
      <c r="R19" s="59"/>
      <c r="S19" s="60"/>
      <c r="T19" s="38">
        <f>SUM(H19:S19)</f>
        <v>0</v>
      </c>
      <c r="U19" s="39"/>
      <c r="V19" s="61" t="s">
        <v>59</v>
      </c>
      <c r="W19" s="40" t="s">
        <v>51</v>
      </c>
      <c r="X19" s="62" t="s">
        <v>59</v>
      </c>
    </row>
    <row r="20" spans="2:24" ht="21.75" customHeight="1">
      <c r="B20" s="112"/>
      <c r="C20" s="174"/>
      <c r="D20" s="177" t="e">
        <f>VLOOKUP(C20,$AB$40:$AC$46,2,FALSE)</f>
        <v>#N/A</v>
      </c>
      <c r="E20" s="180" t="e">
        <f>INDEX($AN$34:$AT$48,$D$4,D20+1)</f>
        <v>#N/A</v>
      </c>
      <c r="F20" s="217" t="s">
        <v>61</v>
      </c>
      <c r="G20" s="218"/>
      <c r="H20" s="56"/>
      <c r="I20" s="56"/>
      <c r="J20" s="56"/>
      <c r="K20" s="56"/>
      <c r="L20" s="56"/>
      <c r="M20" s="57"/>
      <c r="N20" s="56"/>
      <c r="O20" s="56"/>
      <c r="P20" s="56"/>
      <c r="Q20" s="56"/>
      <c r="R20" s="56"/>
      <c r="S20" s="57"/>
      <c r="T20" s="32">
        <f>SUM(H20:S20)</f>
        <v>0</v>
      </c>
      <c r="U20" s="33" t="e">
        <f>IF(V20&gt;0,T20,0)</f>
        <v>#N/A</v>
      </c>
      <c r="V20" s="193" t="e">
        <f>IF(E20*T22-T21&gt;0,E20*T22-T21,0)</f>
        <v>#N/A</v>
      </c>
      <c r="W20" s="194"/>
      <c r="X20" s="195"/>
    </row>
    <row r="21" spans="2:24" ht="26.25" customHeight="1">
      <c r="B21" s="165"/>
      <c r="C21" s="175"/>
      <c r="D21" s="178"/>
      <c r="E21" s="181"/>
      <c r="F21" s="221" t="s">
        <v>44</v>
      </c>
      <c r="G21" s="222"/>
      <c r="H21" s="34" t="e">
        <f>MIN($E$20*H22,H20)</f>
        <v>#N/A</v>
      </c>
      <c r="I21" s="34" t="e">
        <f aca="true" t="shared" si="3" ref="I21:S21">MIN($E$20*I22,I20)</f>
        <v>#N/A</v>
      </c>
      <c r="J21" s="34" t="e">
        <f t="shared" si="3"/>
        <v>#N/A</v>
      </c>
      <c r="K21" s="34" t="e">
        <f t="shared" si="3"/>
        <v>#N/A</v>
      </c>
      <c r="L21" s="34" t="e">
        <f t="shared" si="3"/>
        <v>#N/A</v>
      </c>
      <c r="M21" s="35" t="e">
        <f t="shared" si="3"/>
        <v>#N/A</v>
      </c>
      <c r="N21" s="34" t="e">
        <f t="shared" si="3"/>
        <v>#N/A</v>
      </c>
      <c r="O21" s="34" t="e">
        <f t="shared" si="3"/>
        <v>#N/A</v>
      </c>
      <c r="P21" s="34" t="e">
        <f t="shared" si="3"/>
        <v>#N/A</v>
      </c>
      <c r="Q21" s="34" t="e">
        <f t="shared" si="3"/>
        <v>#N/A</v>
      </c>
      <c r="R21" s="34" t="e">
        <f t="shared" si="3"/>
        <v>#N/A</v>
      </c>
      <c r="S21" s="35" t="e">
        <f t="shared" si="3"/>
        <v>#N/A</v>
      </c>
      <c r="T21" s="36">
        <f>SUMIF(H21:S21,"&gt;=0",H21:S21)</f>
        <v>0</v>
      </c>
      <c r="U21" s="37"/>
      <c r="V21" s="196"/>
      <c r="W21" s="197"/>
      <c r="X21" s="198"/>
    </row>
    <row r="22" spans="2:24" ht="21" customHeight="1" thickBot="1">
      <c r="B22" s="166"/>
      <c r="C22" s="176"/>
      <c r="D22" s="179"/>
      <c r="E22" s="182"/>
      <c r="F22" s="219" t="s">
        <v>50</v>
      </c>
      <c r="G22" s="220"/>
      <c r="H22" s="58"/>
      <c r="I22" s="58"/>
      <c r="J22" s="58"/>
      <c r="K22" s="58"/>
      <c r="L22" s="58"/>
      <c r="M22" s="59"/>
      <c r="N22" s="59"/>
      <c r="O22" s="59"/>
      <c r="P22" s="59"/>
      <c r="Q22" s="59"/>
      <c r="R22" s="59"/>
      <c r="S22" s="60"/>
      <c r="T22" s="38">
        <f>SUM(H22:S22)</f>
        <v>0</v>
      </c>
      <c r="U22" s="39"/>
      <c r="V22" s="61" t="s">
        <v>59</v>
      </c>
      <c r="W22" s="40" t="s">
        <v>51</v>
      </c>
      <c r="X22" s="62" t="s">
        <v>59</v>
      </c>
    </row>
    <row r="23" spans="2:24" ht="21.75" customHeight="1">
      <c r="B23" s="112"/>
      <c r="C23" s="174"/>
      <c r="D23" s="177" t="e">
        <f>VLOOKUP(C23,$AB$40:$AC$46,2,FALSE)</f>
        <v>#N/A</v>
      </c>
      <c r="E23" s="180" t="e">
        <f>INDEX($AN$34:$AT$48,$D$4,D23+1)</f>
        <v>#N/A</v>
      </c>
      <c r="F23" s="217" t="s">
        <v>61</v>
      </c>
      <c r="G23" s="218"/>
      <c r="H23" s="56"/>
      <c r="I23" s="56"/>
      <c r="J23" s="56"/>
      <c r="K23" s="56"/>
      <c r="L23" s="56"/>
      <c r="M23" s="57"/>
      <c r="N23" s="56"/>
      <c r="O23" s="56"/>
      <c r="P23" s="56"/>
      <c r="Q23" s="56"/>
      <c r="R23" s="56"/>
      <c r="S23" s="57"/>
      <c r="T23" s="32">
        <f>SUM(H23:S23)</f>
        <v>0</v>
      </c>
      <c r="U23" s="33" t="e">
        <f>IF(V23&gt;0,T23,0)</f>
        <v>#N/A</v>
      </c>
      <c r="V23" s="193" t="e">
        <f>IF(E23*T25-T24&gt;0,E23*T25-T24,0)</f>
        <v>#N/A</v>
      </c>
      <c r="W23" s="194"/>
      <c r="X23" s="195"/>
    </row>
    <row r="24" spans="2:24" ht="26.25" customHeight="1">
      <c r="B24" s="165"/>
      <c r="C24" s="175"/>
      <c r="D24" s="178"/>
      <c r="E24" s="181"/>
      <c r="F24" s="221" t="s">
        <v>44</v>
      </c>
      <c r="G24" s="222"/>
      <c r="H24" s="34" t="e">
        <f>MIN($E$23*H25,H23)</f>
        <v>#N/A</v>
      </c>
      <c r="I24" s="34" t="e">
        <f aca="true" t="shared" si="4" ref="I24:S24">MIN($E$23*I25,I23)</f>
        <v>#N/A</v>
      </c>
      <c r="J24" s="34" t="e">
        <f t="shared" si="4"/>
        <v>#N/A</v>
      </c>
      <c r="K24" s="34" t="e">
        <f t="shared" si="4"/>
        <v>#N/A</v>
      </c>
      <c r="L24" s="34" t="e">
        <f t="shared" si="4"/>
        <v>#N/A</v>
      </c>
      <c r="M24" s="35" t="e">
        <f t="shared" si="4"/>
        <v>#N/A</v>
      </c>
      <c r="N24" s="34" t="e">
        <f t="shared" si="4"/>
        <v>#N/A</v>
      </c>
      <c r="O24" s="34" t="e">
        <f t="shared" si="4"/>
        <v>#N/A</v>
      </c>
      <c r="P24" s="34" t="e">
        <f t="shared" si="4"/>
        <v>#N/A</v>
      </c>
      <c r="Q24" s="34" t="e">
        <f t="shared" si="4"/>
        <v>#N/A</v>
      </c>
      <c r="R24" s="34" t="e">
        <f t="shared" si="4"/>
        <v>#N/A</v>
      </c>
      <c r="S24" s="35" t="e">
        <f t="shared" si="4"/>
        <v>#N/A</v>
      </c>
      <c r="T24" s="36">
        <f>SUMIF(H24:S24,"&gt;=0",H24:S24)</f>
        <v>0</v>
      </c>
      <c r="U24" s="37"/>
      <c r="V24" s="196"/>
      <c r="W24" s="197"/>
      <c r="X24" s="198"/>
    </row>
    <row r="25" spans="2:24" ht="21" customHeight="1" thickBot="1">
      <c r="B25" s="166"/>
      <c r="C25" s="176"/>
      <c r="D25" s="179"/>
      <c r="E25" s="182"/>
      <c r="F25" s="219" t="s">
        <v>50</v>
      </c>
      <c r="G25" s="220"/>
      <c r="H25" s="58"/>
      <c r="I25" s="58"/>
      <c r="J25" s="58"/>
      <c r="K25" s="58"/>
      <c r="L25" s="58"/>
      <c r="M25" s="59"/>
      <c r="N25" s="59"/>
      <c r="O25" s="59"/>
      <c r="P25" s="59"/>
      <c r="Q25" s="59"/>
      <c r="R25" s="59"/>
      <c r="S25" s="60"/>
      <c r="T25" s="38">
        <f>SUM(H25:S25)</f>
        <v>0</v>
      </c>
      <c r="U25" s="39"/>
      <c r="V25" s="61" t="s">
        <v>59</v>
      </c>
      <c r="W25" s="40" t="s">
        <v>51</v>
      </c>
      <c r="X25" s="62" t="s">
        <v>59</v>
      </c>
    </row>
    <row r="26" spans="2:25" s="6" customFormat="1" ht="18.75" customHeight="1" thickBot="1">
      <c r="B26" s="41" t="s">
        <v>55</v>
      </c>
      <c r="C26" s="2"/>
      <c r="D26" s="2"/>
      <c r="E26" s="2"/>
      <c r="F26" s="42"/>
      <c r="G26" s="42"/>
      <c r="H26" s="234" t="s">
        <v>40</v>
      </c>
      <c r="I26" s="235"/>
      <c r="J26" s="235"/>
      <c r="K26" s="235"/>
      <c r="L26" s="235"/>
      <c r="M26" s="235"/>
      <c r="N26" s="235"/>
      <c r="O26" s="235"/>
      <c r="P26" s="235"/>
      <c r="Q26" s="235"/>
      <c r="R26" s="235"/>
      <c r="S26" s="236"/>
      <c r="T26" s="43">
        <f>T11+T14+T17+T20+T23</f>
        <v>0</v>
      </c>
      <c r="U26" s="44"/>
      <c r="V26" s="199">
        <f>SUMIF(V11:X25,"&gt;=0",V11:X25)</f>
        <v>0</v>
      </c>
      <c r="W26" s="200"/>
      <c r="X26" s="201"/>
      <c r="Y26" s="5"/>
    </row>
    <row r="27" spans="2:25" s="46" customFormat="1" ht="13.5" customHeight="1">
      <c r="B27" s="167" t="s">
        <v>134</v>
      </c>
      <c r="C27" s="167"/>
      <c r="D27" s="167"/>
      <c r="E27" s="167"/>
      <c r="F27" s="167"/>
      <c r="G27" s="167"/>
      <c r="H27" s="167"/>
      <c r="I27" s="167"/>
      <c r="J27" s="167"/>
      <c r="K27" s="167"/>
      <c r="L27" s="167"/>
      <c r="M27" s="167"/>
      <c r="N27" s="167"/>
      <c r="O27" s="167"/>
      <c r="P27" s="167"/>
      <c r="Q27" s="167"/>
      <c r="R27" s="167"/>
      <c r="S27" s="167"/>
      <c r="T27" s="167"/>
      <c r="U27" s="167"/>
      <c r="V27" s="167"/>
      <c r="W27" s="167"/>
      <c r="X27" s="167"/>
      <c r="Y27" s="45"/>
    </row>
    <row r="28" spans="2:25" s="46" customFormat="1" ht="13.5" customHeight="1">
      <c r="B28" s="190" t="s">
        <v>126</v>
      </c>
      <c r="C28" s="190"/>
      <c r="D28" s="190"/>
      <c r="E28" s="190"/>
      <c r="F28" s="190"/>
      <c r="G28" s="190"/>
      <c r="H28" s="190"/>
      <c r="I28" s="190"/>
      <c r="J28" s="190"/>
      <c r="K28" s="190"/>
      <c r="L28" s="190"/>
      <c r="M28" s="190"/>
      <c r="N28" s="190"/>
      <c r="O28" s="190"/>
      <c r="P28" s="190"/>
      <c r="Q28" s="190"/>
      <c r="R28" s="190"/>
      <c r="S28" s="190"/>
      <c r="T28" s="190"/>
      <c r="U28" s="190"/>
      <c r="V28" s="190"/>
      <c r="W28" s="190"/>
      <c r="X28" s="190"/>
      <c r="Y28" s="45"/>
    </row>
    <row r="29" spans="2:25" s="46" customFormat="1" ht="13.5" customHeight="1">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45"/>
    </row>
    <row r="30" spans="2:24" s="47" customFormat="1" ht="13.5" customHeight="1">
      <c r="B30" s="191" t="s">
        <v>62</v>
      </c>
      <c r="C30" s="192"/>
      <c r="D30" s="192"/>
      <c r="E30" s="192"/>
      <c r="F30" s="192"/>
      <c r="G30" s="192"/>
      <c r="H30" s="192"/>
      <c r="I30" s="192"/>
      <c r="J30" s="192"/>
      <c r="K30" s="192"/>
      <c r="L30" s="192"/>
      <c r="M30" s="192"/>
      <c r="N30" s="192"/>
      <c r="O30" s="192"/>
      <c r="P30" s="192"/>
      <c r="Q30" s="192"/>
      <c r="R30" s="192"/>
      <c r="S30" s="192"/>
      <c r="T30" s="192"/>
      <c r="U30" s="192"/>
      <c r="V30" s="192"/>
      <c r="W30" s="192"/>
      <c r="X30" s="192"/>
    </row>
    <row r="31" spans="2:24" ht="13.5" customHeight="1" thickBot="1">
      <c r="B31" s="233" t="s">
        <v>135</v>
      </c>
      <c r="C31" s="190"/>
      <c r="D31" s="190"/>
      <c r="E31" s="190"/>
      <c r="F31" s="190"/>
      <c r="G31" s="190"/>
      <c r="H31" s="190"/>
      <c r="I31" s="190"/>
      <c r="J31" s="190"/>
      <c r="K31" s="190"/>
      <c r="L31" s="190"/>
      <c r="M31" s="190"/>
      <c r="N31" s="190"/>
      <c r="O31" s="190"/>
      <c r="P31" s="190"/>
      <c r="Q31" s="190"/>
      <c r="R31" s="190"/>
      <c r="S31" s="190"/>
      <c r="T31" s="190"/>
      <c r="U31" s="190"/>
      <c r="V31" s="190"/>
      <c r="W31" s="190"/>
      <c r="X31" s="190"/>
    </row>
    <row r="32" spans="2:46" ht="14.25" customHeight="1">
      <c r="B32" s="190" t="s">
        <v>116</v>
      </c>
      <c r="C32" s="167"/>
      <c r="D32" s="167"/>
      <c r="E32" s="167"/>
      <c r="F32" s="167"/>
      <c r="G32" s="167"/>
      <c r="H32" s="167"/>
      <c r="I32" s="167"/>
      <c r="J32" s="167"/>
      <c r="K32" s="167"/>
      <c r="L32" s="167"/>
      <c r="M32" s="167"/>
      <c r="N32" s="167"/>
      <c r="O32" s="167"/>
      <c r="P32" s="167"/>
      <c r="Q32" s="167"/>
      <c r="R32" s="167"/>
      <c r="S32" s="167"/>
      <c r="T32" s="167"/>
      <c r="U32" s="167"/>
      <c r="V32" s="167"/>
      <c r="W32" s="167"/>
      <c r="X32" s="167"/>
      <c r="AB32" s="48"/>
      <c r="AC32" s="49"/>
      <c r="AD32" s="49" t="s">
        <v>20</v>
      </c>
      <c r="AE32" s="49" t="s">
        <v>21</v>
      </c>
      <c r="AF32" s="49" t="s">
        <v>22</v>
      </c>
      <c r="AG32" s="49" t="s">
        <v>23</v>
      </c>
      <c r="AH32" s="49" t="s">
        <v>24</v>
      </c>
      <c r="AI32" s="49"/>
      <c r="AJ32" s="49"/>
      <c r="AK32" s="49"/>
      <c r="AL32" s="49"/>
      <c r="AM32" s="49"/>
      <c r="AN32" s="49" t="s">
        <v>16</v>
      </c>
      <c r="AO32" s="49" t="s">
        <v>25</v>
      </c>
      <c r="AP32" s="49" t="s">
        <v>26</v>
      </c>
      <c r="AQ32" s="49" t="s">
        <v>27</v>
      </c>
      <c r="AR32" s="49" t="s">
        <v>28</v>
      </c>
      <c r="AS32" s="49" t="s">
        <v>29</v>
      </c>
      <c r="AT32" s="50" t="s">
        <v>30</v>
      </c>
    </row>
    <row r="33" spans="28:46" ht="24" customHeight="1">
      <c r="AB33" s="51"/>
      <c r="AC33" s="21"/>
      <c r="AD33" s="21">
        <v>2</v>
      </c>
      <c r="AE33" s="21">
        <v>3</v>
      </c>
      <c r="AF33" s="21">
        <v>4</v>
      </c>
      <c r="AG33" s="21">
        <v>5</v>
      </c>
      <c r="AH33" s="21">
        <v>6</v>
      </c>
      <c r="AI33" s="21"/>
      <c r="AJ33" s="21"/>
      <c r="AK33" s="21"/>
      <c r="AL33" s="21"/>
      <c r="AM33" s="21"/>
      <c r="AN33" s="21">
        <v>0</v>
      </c>
      <c r="AO33" s="21">
        <v>1</v>
      </c>
      <c r="AP33" s="21">
        <v>2</v>
      </c>
      <c r="AQ33" s="21">
        <v>3</v>
      </c>
      <c r="AR33" s="21">
        <v>4</v>
      </c>
      <c r="AS33" s="21">
        <v>5</v>
      </c>
      <c r="AT33" s="52">
        <v>6</v>
      </c>
    </row>
    <row r="34" spans="28:46" ht="24" customHeight="1">
      <c r="AB34" s="51" t="s">
        <v>31</v>
      </c>
      <c r="AC34" s="21">
        <v>1</v>
      </c>
      <c r="AD34" s="21">
        <v>1</v>
      </c>
      <c r="AE34" s="21">
        <v>2</v>
      </c>
      <c r="AF34" s="21">
        <v>3</v>
      </c>
      <c r="AG34" s="21">
        <v>4</v>
      </c>
      <c r="AH34" s="21">
        <v>5</v>
      </c>
      <c r="AI34" s="21"/>
      <c r="AJ34" s="21"/>
      <c r="AK34" s="21" t="s">
        <v>31</v>
      </c>
      <c r="AL34" s="21" t="s">
        <v>20</v>
      </c>
      <c r="AM34" s="21">
        <v>1</v>
      </c>
      <c r="AN34" s="21">
        <v>108000</v>
      </c>
      <c r="AO34" s="21">
        <v>108000</v>
      </c>
      <c r="AP34" s="21">
        <v>122000</v>
      </c>
      <c r="AQ34" s="21">
        <v>127000</v>
      </c>
      <c r="AR34" s="21">
        <v>151000</v>
      </c>
      <c r="AS34" s="21">
        <v>188000</v>
      </c>
      <c r="AT34" s="52">
        <v>215000</v>
      </c>
    </row>
    <row r="35" spans="28:46" ht="24" customHeight="1">
      <c r="AB35" s="51" t="s">
        <v>32</v>
      </c>
      <c r="AC35" s="21">
        <v>2</v>
      </c>
      <c r="AD35" s="21">
        <v>6</v>
      </c>
      <c r="AE35" s="21">
        <v>7</v>
      </c>
      <c r="AF35" s="21">
        <v>8</v>
      </c>
      <c r="AG35" s="21">
        <v>9</v>
      </c>
      <c r="AH35" s="21">
        <v>10</v>
      </c>
      <c r="AI35" s="21"/>
      <c r="AJ35" s="21"/>
      <c r="AK35" s="21" t="s">
        <v>31</v>
      </c>
      <c r="AL35" s="21" t="s">
        <v>21</v>
      </c>
      <c r="AM35" s="21">
        <v>2</v>
      </c>
      <c r="AN35" s="21">
        <v>108000</v>
      </c>
      <c r="AO35" s="21">
        <v>108000</v>
      </c>
      <c r="AP35" s="21">
        <v>122000</v>
      </c>
      <c r="AQ35" s="21">
        <v>127000</v>
      </c>
      <c r="AR35" s="21">
        <v>151000</v>
      </c>
      <c r="AS35" s="21">
        <v>188000</v>
      </c>
      <c r="AT35" s="52">
        <v>215000</v>
      </c>
    </row>
    <row r="36" spans="28:46" ht="24" customHeight="1">
      <c r="AB36" s="51" t="s">
        <v>33</v>
      </c>
      <c r="AC36" s="21">
        <v>3</v>
      </c>
      <c r="AD36" s="21">
        <v>11</v>
      </c>
      <c r="AE36" s="21">
        <v>12</v>
      </c>
      <c r="AF36" s="21">
        <v>13</v>
      </c>
      <c r="AG36" s="21">
        <v>14</v>
      </c>
      <c r="AH36" s="21">
        <v>15</v>
      </c>
      <c r="AI36" s="21"/>
      <c r="AJ36" s="21"/>
      <c r="AK36" s="21" t="s">
        <v>31</v>
      </c>
      <c r="AL36" s="21" t="s">
        <v>22</v>
      </c>
      <c r="AM36" s="21">
        <v>3</v>
      </c>
      <c r="AN36" s="21">
        <v>108000</v>
      </c>
      <c r="AO36" s="21">
        <v>108000</v>
      </c>
      <c r="AP36" s="21">
        <v>122000</v>
      </c>
      <c r="AQ36" s="21">
        <v>127000</v>
      </c>
      <c r="AR36" s="21">
        <v>151000</v>
      </c>
      <c r="AS36" s="21">
        <v>188000</v>
      </c>
      <c r="AT36" s="52">
        <v>215000</v>
      </c>
    </row>
    <row r="37" spans="28:46" ht="24" customHeight="1">
      <c r="AB37" s="51"/>
      <c r="AC37" s="21"/>
      <c r="AD37" s="21"/>
      <c r="AE37" s="21"/>
      <c r="AF37" s="21"/>
      <c r="AG37" s="21"/>
      <c r="AH37" s="21"/>
      <c r="AI37" s="21"/>
      <c r="AJ37" s="21"/>
      <c r="AK37" s="21" t="s">
        <v>31</v>
      </c>
      <c r="AL37" s="21" t="s">
        <v>23</v>
      </c>
      <c r="AM37" s="21">
        <v>4</v>
      </c>
      <c r="AN37" s="21">
        <v>93000</v>
      </c>
      <c r="AO37" s="21">
        <v>93000</v>
      </c>
      <c r="AP37" s="21">
        <v>107000</v>
      </c>
      <c r="AQ37" s="21">
        <v>126000</v>
      </c>
      <c r="AR37" s="21">
        <v>146000</v>
      </c>
      <c r="AS37" s="21">
        <v>177000</v>
      </c>
      <c r="AT37" s="52">
        <v>204000</v>
      </c>
    </row>
    <row r="38" spans="28:46" ht="24" customHeight="1">
      <c r="AB38" s="51"/>
      <c r="AC38" s="21"/>
      <c r="AD38" s="21"/>
      <c r="AE38" s="21"/>
      <c r="AF38" s="21"/>
      <c r="AG38" s="21"/>
      <c r="AH38" s="21"/>
      <c r="AI38" s="21"/>
      <c r="AJ38" s="21"/>
      <c r="AK38" s="21" t="s">
        <v>31</v>
      </c>
      <c r="AL38" s="21" t="s">
        <v>24</v>
      </c>
      <c r="AM38" s="21">
        <v>5</v>
      </c>
      <c r="AN38" s="21">
        <v>83000</v>
      </c>
      <c r="AO38" s="21">
        <v>83000</v>
      </c>
      <c r="AP38" s="21">
        <v>97000</v>
      </c>
      <c r="AQ38" s="21">
        <v>119000</v>
      </c>
      <c r="AR38" s="21">
        <v>139000</v>
      </c>
      <c r="AS38" s="21">
        <v>170000</v>
      </c>
      <c r="AT38" s="52">
        <v>199000</v>
      </c>
    </row>
    <row r="39" spans="28:46" ht="24" customHeight="1">
      <c r="AB39" s="51"/>
      <c r="AC39" s="21"/>
      <c r="AD39" s="21"/>
      <c r="AE39" s="21"/>
      <c r="AF39" s="21"/>
      <c r="AG39" s="21"/>
      <c r="AH39" s="21"/>
      <c r="AI39" s="21"/>
      <c r="AJ39" s="21"/>
      <c r="AK39" s="21" t="s">
        <v>32</v>
      </c>
      <c r="AL39" s="21" t="s">
        <v>20</v>
      </c>
      <c r="AM39" s="21">
        <v>6</v>
      </c>
      <c r="AN39" s="21">
        <v>94000</v>
      </c>
      <c r="AO39" s="21">
        <v>94000</v>
      </c>
      <c r="AP39" s="21">
        <v>107000</v>
      </c>
      <c r="AQ39" s="21">
        <v>112000</v>
      </c>
      <c r="AR39" s="21">
        <v>136000</v>
      </c>
      <c r="AS39" s="21">
        <v>172000</v>
      </c>
      <c r="AT39" s="52">
        <v>200000</v>
      </c>
    </row>
    <row r="40" spans="28:46" ht="24" customHeight="1">
      <c r="AB40" s="51" t="s">
        <v>41</v>
      </c>
      <c r="AC40" s="21">
        <v>0</v>
      </c>
      <c r="AD40" s="21"/>
      <c r="AE40" s="21"/>
      <c r="AF40" s="21"/>
      <c r="AG40" s="21"/>
      <c r="AH40" s="21"/>
      <c r="AI40" s="21"/>
      <c r="AJ40" s="21"/>
      <c r="AK40" s="21" t="s">
        <v>32</v>
      </c>
      <c r="AL40" s="21" t="s">
        <v>21</v>
      </c>
      <c r="AM40" s="21">
        <v>7</v>
      </c>
      <c r="AN40" s="21">
        <v>94000</v>
      </c>
      <c r="AO40" s="21">
        <v>94000</v>
      </c>
      <c r="AP40" s="21">
        <v>107000</v>
      </c>
      <c r="AQ40" s="21">
        <v>112000</v>
      </c>
      <c r="AR40" s="21">
        <v>136000</v>
      </c>
      <c r="AS40" s="21">
        <v>172000</v>
      </c>
      <c r="AT40" s="52">
        <v>200000</v>
      </c>
    </row>
    <row r="41" spans="28:46" ht="24" customHeight="1">
      <c r="AB41" s="51" t="s">
        <v>34</v>
      </c>
      <c r="AC41" s="21">
        <v>1</v>
      </c>
      <c r="AD41" s="21"/>
      <c r="AE41" s="21"/>
      <c r="AF41" s="21"/>
      <c r="AG41" s="21"/>
      <c r="AH41" s="21"/>
      <c r="AI41" s="21"/>
      <c r="AJ41" s="21"/>
      <c r="AK41" s="21" t="s">
        <v>32</v>
      </c>
      <c r="AL41" s="21" t="s">
        <v>22</v>
      </c>
      <c r="AM41" s="21">
        <v>8</v>
      </c>
      <c r="AN41" s="21">
        <v>94000</v>
      </c>
      <c r="AO41" s="21">
        <v>94000</v>
      </c>
      <c r="AP41" s="21">
        <v>107000</v>
      </c>
      <c r="AQ41" s="21">
        <v>112000</v>
      </c>
      <c r="AR41" s="21">
        <v>136000</v>
      </c>
      <c r="AS41" s="21">
        <v>172000</v>
      </c>
      <c r="AT41" s="52">
        <v>200000</v>
      </c>
    </row>
    <row r="42" spans="28:46" ht="24" customHeight="1">
      <c r="AB42" s="51" t="s">
        <v>35</v>
      </c>
      <c r="AC42" s="21">
        <v>2</v>
      </c>
      <c r="AD42" s="21"/>
      <c r="AE42" s="21"/>
      <c r="AF42" s="21"/>
      <c r="AG42" s="21"/>
      <c r="AH42" s="21"/>
      <c r="AI42" s="21"/>
      <c r="AJ42" s="21"/>
      <c r="AK42" s="21" t="s">
        <v>32</v>
      </c>
      <c r="AL42" s="21" t="s">
        <v>23</v>
      </c>
      <c r="AM42" s="21">
        <v>9</v>
      </c>
      <c r="AN42" s="21">
        <v>79000</v>
      </c>
      <c r="AO42" s="21">
        <v>79000</v>
      </c>
      <c r="AP42" s="21">
        <v>92000</v>
      </c>
      <c r="AQ42" s="21">
        <v>111000</v>
      </c>
      <c r="AR42" s="21">
        <v>131000</v>
      </c>
      <c r="AS42" s="21">
        <v>161000</v>
      </c>
      <c r="AT42" s="52">
        <v>189000</v>
      </c>
    </row>
    <row r="43" spans="28:46" ht="24" customHeight="1">
      <c r="AB43" s="51" t="s">
        <v>36</v>
      </c>
      <c r="AC43" s="21">
        <v>3</v>
      </c>
      <c r="AD43" s="21"/>
      <c r="AE43" s="21"/>
      <c r="AF43" s="21"/>
      <c r="AG43" s="21"/>
      <c r="AH43" s="21"/>
      <c r="AI43" s="21"/>
      <c r="AJ43" s="21"/>
      <c r="AK43" s="21" t="s">
        <v>32</v>
      </c>
      <c r="AL43" s="21" t="s">
        <v>24</v>
      </c>
      <c r="AM43" s="21">
        <v>10</v>
      </c>
      <c r="AN43" s="21">
        <v>69000</v>
      </c>
      <c r="AO43" s="21">
        <v>69000</v>
      </c>
      <c r="AP43" s="21">
        <v>82000</v>
      </c>
      <c r="AQ43" s="21">
        <v>104000</v>
      </c>
      <c r="AR43" s="21">
        <v>124000</v>
      </c>
      <c r="AS43" s="21">
        <v>154000</v>
      </c>
      <c r="AT43" s="52">
        <v>184000</v>
      </c>
    </row>
    <row r="44" spans="28:46" ht="24" customHeight="1">
      <c r="AB44" s="51" t="s">
        <v>37</v>
      </c>
      <c r="AC44" s="21">
        <v>4</v>
      </c>
      <c r="AD44" s="21"/>
      <c r="AE44" s="21"/>
      <c r="AF44" s="21"/>
      <c r="AG44" s="21"/>
      <c r="AH44" s="21"/>
      <c r="AI44" s="21"/>
      <c r="AJ44" s="21"/>
      <c r="AK44" s="21" t="s">
        <v>33</v>
      </c>
      <c r="AL44" s="21" t="s">
        <v>20</v>
      </c>
      <c r="AM44" s="21">
        <v>11</v>
      </c>
      <c r="AN44" s="21">
        <v>85000</v>
      </c>
      <c r="AO44" s="21">
        <v>85000</v>
      </c>
      <c r="AP44" s="21">
        <v>97000</v>
      </c>
      <c r="AQ44" s="21">
        <v>102000</v>
      </c>
      <c r="AR44" s="21">
        <v>126000</v>
      </c>
      <c r="AS44" s="21">
        <v>162000</v>
      </c>
      <c r="AT44" s="52">
        <v>190000</v>
      </c>
    </row>
    <row r="45" spans="28:46" ht="24" customHeight="1">
      <c r="AB45" s="51" t="s">
        <v>38</v>
      </c>
      <c r="AC45" s="21">
        <v>5</v>
      </c>
      <c r="AD45" s="21"/>
      <c r="AE45" s="21"/>
      <c r="AF45" s="21"/>
      <c r="AG45" s="21"/>
      <c r="AH45" s="21"/>
      <c r="AI45" s="21"/>
      <c r="AJ45" s="21"/>
      <c r="AK45" s="21" t="s">
        <v>33</v>
      </c>
      <c r="AL45" s="21" t="s">
        <v>21</v>
      </c>
      <c r="AM45" s="21">
        <v>12</v>
      </c>
      <c r="AN45" s="21">
        <v>85000</v>
      </c>
      <c r="AO45" s="21">
        <v>85000</v>
      </c>
      <c r="AP45" s="21">
        <v>97000</v>
      </c>
      <c r="AQ45" s="21">
        <v>102000</v>
      </c>
      <c r="AR45" s="21">
        <v>126000</v>
      </c>
      <c r="AS45" s="21">
        <v>162000</v>
      </c>
      <c r="AT45" s="52">
        <v>190000</v>
      </c>
    </row>
    <row r="46" spans="28:46" ht="24" customHeight="1">
      <c r="AB46" s="51" t="s">
        <v>39</v>
      </c>
      <c r="AC46" s="21">
        <v>6</v>
      </c>
      <c r="AD46" s="21"/>
      <c r="AE46" s="21"/>
      <c r="AF46" s="21"/>
      <c r="AG46" s="21"/>
      <c r="AH46" s="21"/>
      <c r="AI46" s="21"/>
      <c r="AJ46" s="21"/>
      <c r="AK46" s="21" t="s">
        <v>33</v>
      </c>
      <c r="AL46" s="21" t="s">
        <v>22</v>
      </c>
      <c r="AM46" s="21">
        <v>13</v>
      </c>
      <c r="AN46" s="21">
        <v>85000</v>
      </c>
      <c r="AO46" s="21">
        <v>85000</v>
      </c>
      <c r="AP46" s="21">
        <v>97000</v>
      </c>
      <c r="AQ46" s="21">
        <v>102000</v>
      </c>
      <c r="AR46" s="21">
        <v>126000</v>
      </c>
      <c r="AS46" s="21">
        <v>162000</v>
      </c>
      <c r="AT46" s="52">
        <v>190000</v>
      </c>
    </row>
    <row r="47" spans="28:46" ht="24" customHeight="1">
      <c r="AB47" s="51"/>
      <c r="AC47" s="21"/>
      <c r="AD47" s="21"/>
      <c r="AE47" s="21"/>
      <c r="AF47" s="21"/>
      <c r="AG47" s="21"/>
      <c r="AH47" s="21"/>
      <c r="AI47" s="21"/>
      <c r="AJ47" s="21"/>
      <c r="AK47" s="21" t="s">
        <v>33</v>
      </c>
      <c r="AL47" s="21" t="s">
        <v>23</v>
      </c>
      <c r="AM47" s="21">
        <v>14</v>
      </c>
      <c r="AN47" s="21">
        <v>70000</v>
      </c>
      <c r="AO47" s="21">
        <v>70000</v>
      </c>
      <c r="AP47" s="21">
        <v>82000</v>
      </c>
      <c r="AQ47" s="21">
        <v>101000</v>
      </c>
      <c r="AR47" s="21">
        <v>121000</v>
      </c>
      <c r="AS47" s="21">
        <v>151000</v>
      </c>
      <c r="AT47" s="52">
        <v>179000</v>
      </c>
    </row>
    <row r="48" spans="28:46" ht="24" customHeight="1" thickBot="1">
      <c r="AB48" s="53"/>
      <c r="AC48" s="54"/>
      <c r="AD48" s="54"/>
      <c r="AE48" s="54"/>
      <c r="AF48" s="54"/>
      <c r="AG48" s="54"/>
      <c r="AH48" s="54"/>
      <c r="AI48" s="54"/>
      <c r="AJ48" s="54"/>
      <c r="AK48" s="54" t="s">
        <v>33</v>
      </c>
      <c r="AL48" s="54" t="s">
        <v>24</v>
      </c>
      <c r="AM48" s="54">
        <v>15</v>
      </c>
      <c r="AN48" s="54">
        <v>60000</v>
      </c>
      <c r="AO48" s="54">
        <v>60000</v>
      </c>
      <c r="AP48" s="54">
        <v>72000</v>
      </c>
      <c r="AQ48" s="54">
        <v>94000</v>
      </c>
      <c r="AR48" s="54">
        <v>114000</v>
      </c>
      <c r="AS48" s="54">
        <v>144000</v>
      </c>
      <c r="AT48" s="55">
        <v>174000</v>
      </c>
    </row>
  </sheetData>
  <sheetProtection selectLockedCells="1"/>
  <mergeCells count="77">
    <mergeCell ref="D20:D22"/>
    <mergeCell ref="E20:E22"/>
    <mergeCell ref="F20:G20"/>
    <mergeCell ref="F23:G23"/>
    <mergeCell ref="V8:X9"/>
    <mergeCell ref="V14:X15"/>
    <mergeCell ref="F18:G18"/>
    <mergeCell ref="F19:G19"/>
    <mergeCell ref="F15:G15"/>
    <mergeCell ref="B32:X32"/>
    <mergeCell ref="B31:X31"/>
    <mergeCell ref="H26:S26"/>
    <mergeCell ref="F21:G21"/>
    <mergeCell ref="F22:G22"/>
    <mergeCell ref="E8:E10"/>
    <mergeCell ref="F8:G10"/>
    <mergeCell ref="N9:N10"/>
    <mergeCell ref="M9:M10"/>
    <mergeCell ref="D17:D19"/>
    <mergeCell ref="E17:E19"/>
    <mergeCell ref="F17:G17"/>
    <mergeCell ref="F14:G14"/>
    <mergeCell ref="B4:C4"/>
    <mergeCell ref="E4:G4"/>
    <mergeCell ref="F16:G16"/>
    <mergeCell ref="F12:G12"/>
    <mergeCell ref="F13:G13"/>
    <mergeCell ref="D11:D13"/>
    <mergeCell ref="E11:E13"/>
    <mergeCell ref="F11:G11"/>
    <mergeCell ref="C8:C10"/>
    <mergeCell ref="K4:L4"/>
    <mergeCell ref="M4:N4"/>
    <mergeCell ref="B5:C5"/>
    <mergeCell ref="E5:G5"/>
    <mergeCell ref="K5:L5"/>
    <mergeCell ref="M5:N5"/>
    <mergeCell ref="V10:X10"/>
    <mergeCell ref="B6:C6"/>
    <mergeCell ref="H9:H10"/>
    <mergeCell ref="I9:I10"/>
    <mergeCell ref="J9:J10"/>
    <mergeCell ref="K9:K10"/>
    <mergeCell ref="L9:L10"/>
    <mergeCell ref="P9:P10"/>
    <mergeCell ref="Q9:Q10"/>
    <mergeCell ref="R9:R10"/>
    <mergeCell ref="B28:X29"/>
    <mergeCell ref="B30:X30"/>
    <mergeCell ref="V17:X18"/>
    <mergeCell ref="V20:X21"/>
    <mergeCell ref="V23:X24"/>
    <mergeCell ref="V26:X26"/>
    <mergeCell ref="C17:C19"/>
    <mergeCell ref="F24:G24"/>
    <mergeCell ref="F25:G25"/>
    <mergeCell ref="C20:C22"/>
    <mergeCell ref="B18:B19"/>
    <mergeCell ref="B21:B22"/>
    <mergeCell ref="B24:B25"/>
    <mergeCell ref="S9:S10"/>
    <mergeCell ref="T9:T10"/>
    <mergeCell ref="E6:G6"/>
    <mergeCell ref="B9:B10"/>
    <mergeCell ref="H8:T8"/>
    <mergeCell ref="O9:O10"/>
    <mergeCell ref="E14:E16"/>
    <mergeCell ref="B12:B13"/>
    <mergeCell ref="B27:X27"/>
    <mergeCell ref="V11:X12"/>
    <mergeCell ref="C11:C13"/>
    <mergeCell ref="C14:C16"/>
    <mergeCell ref="D14:D16"/>
    <mergeCell ref="C23:C25"/>
    <mergeCell ref="D23:D25"/>
    <mergeCell ref="E23:E25"/>
    <mergeCell ref="B15:B16"/>
  </mergeCells>
  <dataValidations count="4">
    <dataValidation type="list" allowBlank="1" showInputMessage="1" showErrorMessage="1" sqref="C11:C25">
      <formula1>$AB$40:$AB$46</formula1>
    </dataValidation>
    <dataValidation type="list" allowBlank="1" showInputMessage="1" showErrorMessage="1" sqref="E5">
      <formula1>$AB$34:$AB$36</formula1>
    </dataValidation>
    <dataValidation type="list" allowBlank="1" showInputMessage="1" showErrorMessage="1" sqref="E6">
      <formula1>$AD$32:$AH$32</formula1>
    </dataValidation>
    <dataValidation type="whole" allowBlank="1" showInputMessage="1" showErrorMessage="1" error="整数で入力ください。小数点以下の数値や数式は入力不可。" sqref="H11:S11 H14:S14 H17:S17 H20:S20 H23:S23">
      <formula1>0</formula1>
      <formula2>350000</formula2>
    </dataValidation>
  </dataValidations>
  <printOptions horizontalCentered="1"/>
  <pageMargins left="0.1968503937007874" right="0.1968503937007874" top="0.5905511811023623" bottom="0.1968503937007874" header="0" footer="0"/>
  <pageSetup horizontalDpi="300" verticalDpi="300" orientation="landscape" paperSize="9" scale="94" r:id="rId2"/>
  <headerFooter alignWithMargins="0">
    <oddHeader>&amp;L
</oddHeader>
  </headerFooter>
  <drawing r:id="rId1"/>
</worksheet>
</file>

<file path=xl/worksheets/sheet3.xml><?xml version="1.0" encoding="utf-8"?>
<worksheet xmlns="http://schemas.openxmlformats.org/spreadsheetml/2006/main" xmlns:r="http://schemas.openxmlformats.org/officeDocument/2006/relationships">
  <sheetPr>
    <tabColor indexed="41"/>
  </sheetPr>
  <dimension ref="B1:AT48"/>
  <sheetViews>
    <sheetView showGridLines="0" view="pageBreakPreview" zoomScale="85" zoomScaleSheetLayoutView="85" workbookViewId="0" topLeftCell="A1">
      <selection activeCell="AB12" sqref="AB12"/>
    </sheetView>
  </sheetViews>
  <sheetFormatPr defaultColWidth="9.00390625" defaultRowHeight="24" customHeight="1"/>
  <cols>
    <col min="1" max="1" width="3.00390625" style="1" customWidth="1"/>
    <col min="2" max="2" width="10.375" style="1" customWidth="1"/>
    <col min="3" max="3" width="5.875" style="1" bestFit="1" customWidth="1"/>
    <col min="4" max="4" width="5.00390625" style="1" hidden="1" customWidth="1"/>
    <col min="5" max="5" width="7.125" style="1" bestFit="1" customWidth="1"/>
    <col min="6" max="7" width="6.125" style="1" customWidth="1"/>
    <col min="8" max="19" width="7.125" style="1" customWidth="1"/>
    <col min="20" max="20" width="9.75390625" style="1" customWidth="1"/>
    <col min="21" max="21" width="9.75390625" style="1" hidden="1" customWidth="1"/>
    <col min="22" max="22" width="7.75390625" style="1" customWidth="1"/>
    <col min="23" max="23" width="3.25390625" style="1" bestFit="1" customWidth="1"/>
    <col min="24" max="24" width="10.00390625" style="1" customWidth="1"/>
    <col min="25" max="25" width="3.50390625" style="1" bestFit="1" customWidth="1"/>
    <col min="26" max="27" width="6.625" style="1" customWidth="1"/>
    <col min="28" max="28" width="6.375" style="1" bestFit="1" customWidth="1"/>
    <col min="29" max="29" width="2.625" style="1" bestFit="1" customWidth="1"/>
    <col min="30" max="34" width="4.50390625" style="1" bestFit="1" customWidth="1"/>
    <col min="35" max="36" width="6.625" style="1" customWidth="1"/>
    <col min="37" max="37" width="4.75390625" style="1" bestFit="1" customWidth="1"/>
    <col min="38" max="38" width="4.50390625" style="1" bestFit="1" customWidth="1"/>
    <col min="39" max="39" width="3.50390625" style="1" bestFit="1" customWidth="1"/>
    <col min="40" max="46" width="7.50390625" style="1" bestFit="1" customWidth="1"/>
    <col min="47" max="16384" width="9.00390625" style="1" customWidth="1"/>
  </cols>
  <sheetData>
    <row r="1" ht="15" customHeight="1">
      <c r="B1" s="1" t="s">
        <v>128</v>
      </c>
    </row>
    <row r="2" spans="2:29" ht="20.25" customHeight="1">
      <c r="B2" s="18" t="s">
        <v>70</v>
      </c>
      <c r="C2" s="19"/>
      <c r="D2" s="19"/>
      <c r="E2" s="19"/>
      <c r="F2" s="19"/>
      <c r="G2" s="19"/>
      <c r="H2" s="19"/>
      <c r="I2" s="19"/>
      <c r="J2" s="20"/>
      <c r="K2" s="20"/>
      <c r="L2" s="20"/>
      <c r="M2" s="20"/>
      <c r="N2" s="20"/>
      <c r="O2" s="20"/>
      <c r="P2" s="20"/>
      <c r="Q2" s="20"/>
      <c r="R2" s="20"/>
      <c r="S2" s="20"/>
      <c r="T2" s="20"/>
      <c r="U2" s="20"/>
      <c r="V2" s="20"/>
      <c r="W2" s="20"/>
      <c r="X2" s="20"/>
      <c r="Y2" s="20"/>
      <c r="AB2" s="21"/>
      <c r="AC2" s="21"/>
    </row>
    <row r="3" spans="2:27" ht="3.75" customHeight="1">
      <c r="B3" s="6"/>
      <c r="C3" s="6"/>
      <c r="D3" s="6"/>
      <c r="E3" s="6"/>
      <c r="F3" s="6"/>
      <c r="G3" s="6"/>
      <c r="H3" s="6"/>
      <c r="I3" s="6"/>
      <c r="J3" s="22"/>
      <c r="K3" s="22"/>
      <c r="L3" s="22"/>
      <c r="M3" s="22"/>
      <c r="N3" s="22"/>
      <c r="O3" s="22"/>
      <c r="P3" s="22"/>
      <c r="Q3" s="22"/>
      <c r="R3" s="22"/>
      <c r="S3" s="22"/>
      <c r="T3" s="22"/>
      <c r="U3" s="22"/>
      <c r="V3" s="22"/>
      <c r="W3" s="22"/>
      <c r="X3" s="3"/>
      <c r="Y3" s="3"/>
      <c r="Z3" s="19"/>
      <c r="AA3" s="19"/>
    </row>
    <row r="4" spans="2:26" ht="24" customHeight="1">
      <c r="B4" s="211" t="s">
        <v>3</v>
      </c>
      <c r="C4" s="211"/>
      <c r="D4" s="4" t="e">
        <f>INDEX(AD34:AH36,D5,D6-1)</f>
        <v>#N/A</v>
      </c>
      <c r="E4" s="187"/>
      <c r="F4" s="188"/>
      <c r="G4" s="189"/>
      <c r="H4" s="23"/>
      <c r="I4" s="5"/>
      <c r="J4" s="21"/>
      <c r="K4" s="212" t="s">
        <v>18</v>
      </c>
      <c r="L4" s="212"/>
      <c r="M4" s="211">
        <f>COUNTIF(V11:V25,"&gt;0")</f>
        <v>0</v>
      </c>
      <c r="N4" s="211"/>
      <c r="O4" s="21"/>
      <c r="P4" s="21"/>
      <c r="Q4" s="21"/>
      <c r="R4" s="21"/>
      <c r="S4" s="21"/>
      <c r="T4" s="21"/>
      <c r="U4" s="21"/>
      <c r="V4" s="21"/>
      <c r="W4" s="21"/>
      <c r="Y4" s="21"/>
      <c r="Z4" s="5"/>
    </row>
    <row r="5" spans="2:27" ht="24" customHeight="1">
      <c r="B5" s="211" t="s">
        <v>17</v>
      </c>
      <c r="C5" s="211"/>
      <c r="D5" s="24" t="e">
        <f>VLOOKUP(E5,AB34:AC36,2,FALSE)</f>
        <v>#N/A</v>
      </c>
      <c r="E5" s="213"/>
      <c r="F5" s="214"/>
      <c r="G5" s="215"/>
      <c r="H5" s="23"/>
      <c r="I5" s="5"/>
      <c r="J5" s="21"/>
      <c r="K5" s="212" t="s">
        <v>19</v>
      </c>
      <c r="L5" s="212"/>
      <c r="M5" s="216">
        <f>V26</f>
        <v>0</v>
      </c>
      <c r="N5" s="211"/>
      <c r="O5" s="21"/>
      <c r="P5" s="21"/>
      <c r="Q5" s="21"/>
      <c r="R5" s="21"/>
      <c r="S5" s="21"/>
      <c r="T5" s="21"/>
      <c r="U5" s="21"/>
      <c r="V5" s="21"/>
      <c r="W5" s="21"/>
      <c r="X5" s="21"/>
      <c r="Y5" s="21"/>
      <c r="Z5" s="5"/>
      <c r="AA5" s="25"/>
    </row>
    <row r="6" spans="2:27" ht="24" customHeight="1">
      <c r="B6" s="211" t="s">
        <v>1</v>
      </c>
      <c r="C6" s="211"/>
      <c r="D6" s="4" t="e">
        <f>LOOKUP(E6,AD32:AH32,AD33:AH33)</f>
        <v>#N/A</v>
      </c>
      <c r="E6" s="187"/>
      <c r="F6" s="188"/>
      <c r="G6" s="189"/>
      <c r="H6" s="23"/>
      <c r="I6" s="5"/>
      <c r="J6" s="21"/>
      <c r="K6" s="21"/>
      <c r="L6" s="21"/>
      <c r="M6" s="21"/>
      <c r="N6" s="21"/>
      <c r="O6" s="21"/>
      <c r="P6" s="21"/>
      <c r="Q6" s="21"/>
      <c r="R6" s="21"/>
      <c r="S6" s="21"/>
      <c r="T6" s="21"/>
      <c r="U6" s="21"/>
      <c r="V6" s="21"/>
      <c r="W6" s="21"/>
      <c r="X6" s="25" t="s">
        <v>0</v>
      </c>
      <c r="Y6" s="21"/>
      <c r="Z6" s="5"/>
      <c r="AA6" s="25"/>
    </row>
    <row r="7" spans="2:27" ht="9.75" customHeight="1">
      <c r="B7" s="26"/>
      <c r="C7" s="26"/>
      <c r="D7" s="26"/>
      <c r="E7" s="26"/>
      <c r="F7" s="5"/>
      <c r="G7" s="5"/>
      <c r="H7" s="5"/>
      <c r="I7" s="5"/>
      <c r="J7" s="21"/>
      <c r="K7" s="21"/>
      <c r="L7" s="21"/>
      <c r="M7" s="21"/>
      <c r="N7" s="21"/>
      <c r="O7" s="21"/>
      <c r="P7" s="21"/>
      <c r="Q7" s="21"/>
      <c r="R7" s="21"/>
      <c r="S7" s="21"/>
      <c r="T7" s="21"/>
      <c r="U7" s="21"/>
      <c r="V7" s="21"/>
      <c r="W7" s="21"/>
      <c r="X7" s="21"/>
      <c r="Y7" s="21"/>
      <c r="Z7" s="5"/>
      <c r="AA7" s="25"/>
    </row>
    <row r="8" spans="2:24" ht="12.75" customHeight="1" thickBot="1">
      <c r="B8" s="27" t="s">
        <v>133</v>
      </c>
      <c r="C8" s="223" t="s">
        <v>60</v>
      </c>
      <c r="D8" s="27"/>
      <c r="E8" s="223" t="s">
        <v>43</v>
      </c>
      <c r="F8" s="225"/>
      <c r="G8" s="226"/>
      <c r="H8" s="203"/>
      <c r="I8" s="204"/>
      <c r="J8" s="204"/>
      <c r="K8" s="204"/>
      <c r="L8" s="204"/>
      <c r="M8" s="204"/>
      <c r="N8" s="204"/>
      <c r="O8" s="204"/>
      <c r="P8" s="204"/>
      <c r="Q8" s="204"/>
      <c r="R8" s="204"/>
      <c r="S8" s="204"/>
      <c r="T8" s="205"/>
      <c r="U8" s="28"/>
      <c r="V8" s="204" t="s">
        <v>53</v>
      </c>
      <c r="W8" s="204"/>
      <c r="X8" s="205"/>
    </row>
    <row r="9" spans="2:24" ht="12.75" customHeight="1">
      <c r="B9" s="202" t="s">
        <v>132</v>
      </c>
      <c r="C9" s="181"/>
      <c r="D9" s="29"/>
      <c r="E9" s="224"/>
      <c r="F9" s="227"/>
      <c r="G9" s="228"/>
      <c r="H9" s="206" t="s">
        <v>4</v>
      </c>
      <c r="I9" s="206" t="s">
        <v>5</v>
      </c>
      <c r="J9" s="206" t="s">
        <v>6</v>
      </c>
      <c r="K9" s="206" t="s">
        <v>7</v>
      </c>
      <c r="L9" s="206" t="s">
        <v>8</v>
      </c>
      <c r="M9" s="206" t="s">
        <v>9</v>
      </c>
      <c r="N9" s="206" t="s">
        <v>10</v>
      </c>
      <c r="O9" s="206" t="s">
        <v>11</v>
      </c>
      <c r="P9" s="206" t="s">
        <v>12</v>
      </c>
      <c r="Q9" s="206" t="s">
        <v>13</v>
      </c>
      <c r="R9" s="206" t="s">
        <v>14</v>
      </c>
      <c r="S9" s="183" t="s">
        <v>15</v>
      </c>
      <c r="T9" s="185" t="s">
        <v>2</v>
      </c>
      <c r="U9" s="30"/>
      <c r="V9" s="231"/>
      <c r="W9" s="231"/>
      <c r="X9" s="232"/>
    </row>
    <row r="10" spans="2:24" ht="15" customHeight="1" thickBot="1">
      <c r="B10" s="182"/>
      <c r="C10" s="181"/>
      <c r="D10" s="29"/>
      <c r="E10" s="224"/>
      <c r="F10" s="229"/>
      <c r="G10" s="230"/>
      <c r="H10" s="207"/>
      <c r="I10" s="207"/>
      <c r="J10" s="207"/>
      <c r="K10" s="207"/>
      <c r="L10" s="207"/>
      <c r="M10" s="207"/>
      <c r="N10" s="207"/>
      <c r="O10" s="207"/>
      <c r="P10" s="207"/>
      <c r="Q10" s="207"/>
      <c r="R10" s="207"/>
      <c r="S10" s="184"/>
      <c r="T10" s="186"/>
      <c r="U10" s="31"/>
      <c r="V10" s="208" t="s">
        <v>52</v>
      </c>
      <c r="W10" s="209"/>
      <c r="X10" s="210"/>
    </row>
    <row r="11" spans="2:24" ht="21.75" customHeight="1">
      <c r="B11" s="112"/>
      <c r="C11" s="174"/>
      <c r="D11" s="177" t="e">
        <f>VLOOKUP(C11,$AB$40:$AC$46,2,FALSE)</f>
        <v>#N/A</v>
      </c>
      <c r="E11" s="180" t="e">
        <f>INDEX($AN$34:$AT$48,$D$4,D11+1)</f>
        <v>#N/A</v>
      </c>
      <c r="F11" s="217" t="s">
        <v>61</v>
      </c>
      <c r="G11" s="218"/>
      <c r="H11" s="56"/>
      <c r="I11" s="56"/>
      <c r="J11" s="56"/>
      <c r="K11" s="56"/>
      <c r="L11" s="56"/>
      <c r="M11" s="57"/>
      <c r="N11" s="56"/>
      <c r="O11" s="56"/>
      <c r="P11" s="56"/>
      <c r="Q11" s="56"/>
      <c r="R11" s="56"/>
      <c r="S11" s="57"/>
      <c r="T11" s="32">
        <f>SUM(H11:S11)</f>
        <v>0</v>
      </c>
      <c r="U11" s="33" t="e">
        <f>IF(V11&gt;0,T11,0)</f>
        <v>#N/A</v>
      </c>
      <c r="V11" s="168" t="e">
        <f>IF(E11*T13-T12&gt;0,E11*T13-T12,0)</f>
        <v>#N/A</v>
      </c>
      <c r="W11" s="169"/>
      <c r="X11" s="170"/>
    </row>
    <row r="12" spans="2:24" ht="26.25" customHeight="1">
      <c r="B12" s="165"/>
      <c r="C12" s="175"/>
      <c r="D12" s="178"/>
      <c r="E12" s="181"/>
      <c r="F12" s="221" t="s">
        <v>44</v>
      </c>
      <c r="G12" s="222"/>
      <c r="H12" s="34" t="e">
        <f aca="true" t="shared" si="0" ref="H12:S12">MIN($E$11*H13,H11)</f>
        <v>#N/A</v>
      </c>
      <c r="I12" s="34" t="e">
        <f t="shared" si="0"/>
        <v>#N/A</v>
      </c>
      <c r="J12" s="34" t="e">
        <f t="shared" si="0"/>
        <v>#N/A</v>
      </c>
      <c r="K12" s="34" t="e">
        <f t="shared" si="0"/>
        <v>#N/A</v>
      </c>
      <c r="L12" s="34" t="e">
        <f t="shared" si="0"/>
        <v>#N/A</v>
      </c>
      <c r="M12" s="35" t="e">
        <f t="shared" si="0"/>
        <v>#N/A</v>
      </c>
      <c r="N12" s="34" t="e">
        <f t="shared" si="0"/>
        <v>#N/A</v>
      </c>
      <c r="O12" s="34" t="e">
        <f t="shared" si="0"/>
        <v>#N/A</v>
      </c>
      <c r="P12" s="34" t="e">
        <f t="shared" si="0"/>
        <v>#N/A</v>
      </c>
      <c r="Q12" s="34" t="e">
        <f t="shared" si="0"/>
        <v>#N/A</v>
      </c>
      <c r="R12" s="34" t="e">
        <f t="shared" si="0"/>
        <v>#N/A</v>
      </c>
      <c r="S12" s="35" t="e">
        <f t="shared" si="0"/>
        <v>#N/A</v>
      </c>
      <c r="T12" s="36">
        <f>SUMIF(H12:S12,"&gt;=0",H12:S12)</f>
        <v>0</v>
      </c>
      <c r="U12" s="37"/>
      <c r="V12" s="171"/>
      <c r="W12" s="172"/>
      <c r="X12" s="173"/>
    </row>
    <row r="13" spans="2:24" ht="21" customHeight="1" thickBot="1">
      <c r="B13" s="166"/>
      <c r="C13" s="176"/>
      <c r="D13" s="179"/>
      <c r="E13" s="182"/>
      <c r="F13" s="219" t="s">
        <v>50</v>
      </c>
      <c r="G13" s="220"/>
      <c r="H13" s="58"/>
      <c r="I13" s="58"/>
      <c r="J13" s="58"/>
      <c r="K13" s="58"/>
      <c r="L13" s="58"/>
      <c r="M13" s="59"/>
      <c r="N13" s="59"/>
      <c r="O13" s="59"/>
      <c r="P13" s="59"/>
      <c r="Q13" s="59"/>
      <c r="R13" s="59"/>
      <c r="S13" s="60"/>
      <c r="T13" s="38">
        <f>SUM(H13:S13)</f>
        <v>0</v>
      </c>
      <c r="U13" s="39"/>
      <c r="V13" s="61" t="s">
        <v>125</v>
      </c>
      <c r="W13" s="40" t="s">
        <v>51</v>
      </c>
      <c r="X13" s="62" t="s">
        <v>125</v>
      </c>
    </row>
    <row r="14" spans="2:24" ht="21.75" customHeight="1">
      <c r="B14" s="112"/>
      <c r="C14" s="174"/>
      <c r="D14" s="177" t="e">
        <f>VLOOKUP(C14,$AB$40:$AC$46,2,FALSE)</f>
        <v>#N/A</v>
      </c>
      <c r="E14" s="180" t="e">
        <f>INDEX($AN$34:$AT$48,$D$4,D14+1)</f>
        <v>#N/A</v>
      </c>
      <c r="F14" s="217" t="s">
        <v>61</v>
      </c>
      <c r="G14" s="218"/>
      <c r="H14" s="56"/>
      <c r="I14" s="56"/>
      <c r="J14" s="56"/>
      <c r="K14" s="56"/>
      <c r="L14" s="56"/>
      <c r="M14" s="57"/>
      <c r="N14" s="56"/>
      <c r="O14" s="56"/>
      <c r="P14" s="56"/>
      <c r="Q14" s="56"/>
      <c r="R14" s="56"/>
      <c r="S14" s="57"/>
      <c r="T14" s="32">
        <f>SUM(H14:S14)</f>
        <v>0</v>
      </c>
      <c r="U14" s="33" t="e">
        <f>IF(V14&gt;0,T14,0)</f>
        <v>#N/A</v>
      </c>
      <c r="V14" s="193" t="e">
        <f>IF(E14*T16-T15&gt;0,E14*T16-T15,0)</f>
        <v>#N/A</v>
      </c>
      <c r="W14" s="194"/>
      <c r="X14" s="195"/>
    </row>
    <row r="15" spans="2:24" ht="26.25" customHeight="1">
      <c r="B15" s="165"/>
      <c r="C15" s="175"/>
      <c r="D15" s="178"/>
      <c r="E15" s="181"/>
      <c r="F15" s="221" t="s">
        <v>44</v>
      </c>
      <c r="G15" s="222"/>
      <c r="H15" s="34" t="e">
        <f>MIN($E$14*H16,H14)</f>
        <v>#N/A</v>
      </c>
      <c r="I15" s="34" t="e">
        <f aca="true" t="shared" si="1" ref="I15:S15">MIN($E$14*I16,I14)</f>
        <v>#N/A</v>
      </c>
      <c r="J15" s="34" t="e">
        <f>MIN($E$14*J16,J14)</f>
        <v>#N/A</v>
      </c>
      <c r="K15" s="34" t="e">
        <f t="shared" si="1"/>
        <v>#N/A</v>
      </c>
      <c r="L15" s="34" t="e">
        <f t="shared" si="1"/>
        <v>#N/A</v>
      </c>
      <c r="M15" s="35" t="e">
        <f t="shared" si="1"/>
        <v>#N/A</v>
      </c>
      <c r="N15" s="34" t="e">
        <f t="shared" si="1"/>
        <v>#N/A</v>
      </c>
      <c r="O15" s="34" t="e">
        <f t="shared" si="1"/>
        <v>#N/A</v>
      </c>
      <c r="P15" s="34" t="e">
        <f t="shared" si="1"/>
        <v>#N/A</v>
      </c>
      <c r="Q15" s="34" t="e">
        <f t="shared" si="1"/>
        <v>#N/A</v>
      </c>
      <c r="R15" s="34" t="e">
        <f t="shared" si="1"/>
        <v>#N/A</v>
      </c>
      <c r="S15" s="35" t="e">
        <f t="shared" si="1"/>
        <v>#N/A</v>
      </c>
      <c r="T15" s="36">
        <f>SUMIF(H15:S15,"&gt;=0",H15:S15)</f>
        <v>0</v>
      </c>
      <c r="U15" s="37"/>
      <c r="V15" s="196"/>
      <c r="W15" s="197"/>
      <c r="X15" s="198"/>
    </row>
    <row r="16" spans="2:24" ht="21" customHeight="1" thickBot="1">
      <c r="B16" s="166"/>
      <c r="C16" s="176"/>
      <c r="D16" s="179"/>
      <c r="E16" s="182"/>
      <c r="F16" s="219" t="s">
        <v>50</v>
      </c>
      <c r="G16" s="220"/>
      <c r="H16" s="58"/>
      <c r="I16" s="58"/>
      <c r="J16" s="58"/>
      <c r="K16" s="58"/>
      <c r="L16" s="58"/>
      <c r="M16" s="59"/>
      <c r="N16" s="59"/>
      <c r="O16" s="59"/>
      <c r="P16" s="59"/>
      <c r="Q16" s="59"/>
      <c r="R16" s="59"/>
      <c r="S16" s="60"/>
      <c r="T16" s="38">
        <f>SUM(H16:S16)</f>
        <v>0</v>
      </c>
      <c r="U16" s="39"/>
      <c r="V16" s="61" t="s">
        <v>59</v>
      </c>
      <c r="W16" s="40" t="s">
        <v>51</v>
      </c>
      <c r="X16" s="62" t="s">
        <v>59</v>
      </c>
    </row>
    <row r="17" spans="2:24" ht="21.75" customHeight="1">
      <c r="B17" s="112"/>
      <c r="C17" s="175"/>
      <c r="D17" s="178" t="e">
        <f>VLOOKUP(C17,$AB$40:$AC$46,2,FALSE)</f>
        <v>#N/A</v>
      </c>
      <c r="E17" s="181" t="e">
        <f>INDEX($AN$34:$AT$48,$D$4,D17+1)</f>
        <v>#N/A</v>
      </c>
      <c r="F17" s="217" t="s">
        <v>61</v>
      </c>
      <c r="G17" s="218"/>
      <c r="H17" s="56"/>
      <c r="I17" s="56"/>
      <c r="J17" s="56"/>
      <c r="K17" s="56"/>
      <c r="L17" s="56"/>
      <c r="M17" s="57"/>
      <c r="N17" s="56"/>
      <c r="O17" s="56"/>
      <c r="P17" s="56"/>
      <c r="Q17" s="56"/>
      <c r="R17" s="56"/>
      <c r="S17" s="57"/>
      <c r="T17" s="32">
        <f>SUM(H17:S17)</f>
        <v>0</v>
      </c>
      <c r="U17" s="33" t="e">
        <f>IF(V17&gt;0,T17,0)</f>
        <v>#N/A</v>
      </c>
      <c r="V17" s="193" t="e">
        <f>IF(E17*T19-T18&gt;0,E17*T19-T18,0)</f>
        <v>#N/A</v>
      </c>
      <c r="W17" s="194"/>
      <c r="X17" s="195"/>
    </row>
    <row r="18" spans="2:24" ht="26.25" customHeight="1">
      <c r="B18" s="165"/>
      <c r="C18" s="175"/>
      <c r="D18" s="178"/>
      <c r="E18" s="181"/>
      <c r="F18" s="221" t="s">
        <v>44</v>
      </c>
      <c r="G18" s="222"/>
      <c r="H18" s="34" t="e">
        <f>MIN($E$17*H19,H17)</f>
        <v>#N/A</v>
      </c>
      <c r="I18" s="34" t="e">
        <f aca="true" t="shared" si="2" ref="I18:S18">MIN($E$17*I19,I17)</f>
        <v>#N/A</v>
      </c>
      <c r="J18" s="34" t="e">
        <f t="shared" si="2"/>
        <v>#N/A</v>
      </c>
      <c r="K18" s="34" t="e">
        <f t="shared" si="2"/>
        <v>#N/A</v>
      </c>
      <c r="L18" s="34" t="e">
        <f t="shared" si="2"/>
        <v>#N/A</v>
      </c>
      <c r="M18" s="35" t="e">
        <f>MIN($E$17*M19,M17)</f>
        <v>#N/A</v>
      </c>
      <c r="N18" s="34" t="e">
        <f t="shared" si="2"/>
        <v>#N/A</v>
      </c>
      <c r="O18" s="34" t="e">
        <f t="shared" si="2"/>
        <v>#N/A</v>
      </c>
      <c r="P18" s="34" t="e">
        <f t="shared" si="2"/>
        <v>#N/A</v>
      </c>
      <c r="Q18" s="34" t="e">
        <f t="shared" si="2"/>
        <v>#N/A</v>
      </c>
      <c r="R18" s="34" t="e">
        <f t="shared" si="2"/>
        <v>#N/A</v>
      </c>
      <c r="S18" s="35" t="e">
        <f t="shared" si="2"/>
        <v>#N/A</v>
      </c>
      <c r="T18" s="36">
        <f>SUMIF(H18:S18,"&gt;=0",H18:S18)</f>
        <v>0</v>
      </c>
      <c r="U18" s="37"/>
      <c r="V18" s="196"/>
      <c r="W18" s="197"/>
      <c r="X18" s="198"/>
    </row>
    <row r="19" spans="2:24" ht="21" customHeight="1" thickBot="1">
      <c r="B19" s="166"/>
      <c r="C19" s="175"/>
      <c r="D19" s="178"/>
      <c r="E19" s="181"/>
      <c r="F19" s="219" t="s">
        <v>50</v>
      </c>
      <c r="G19" s="220"/>
      <c r="H19" s="58"/>
      <c r="I19" s="58"/>
      <c r="J19" s="58"/>
      <c r="K19" s="58"/>
      <c r="L19" s="58"/>
      <c r="M19" s="59"/>
      <c r="N19" s="59"/>
      <c r="O19" s="59"/>
      <c r="P19" s="59"/>
      <c r="Q19" s="59"/>
      <c r="R19" s="59"/>
      <c r="S19" s="60"/>
      <c r="T19" s="38">
        <f>SUM(H19:S19)</f>
        <v>0</v>
      </c>
      <c r="U19" s="39"/>
      <c r="V19" s="61" t="s">
        <v>59</v>
      </c>
      <c r="W19" s="40" t="s">
        <v>51</v>
      </c>
      <c r="X19" s="62" t="s">
        <v>59</v>
      </c>
    </row>
    <row r="20" spans="2:24" ht="21.75" customHeight="1">
      <c r="B20" s="112"/>
      <c r="C20" s="174"/>
      <c r="D20" s="177" t="e">
        <f>VLOOKUP(C20,$AB$40:$AC$46,2,FALSE)</f>
        <v>#N/A</v>
      </c>
      <c r="E20" s="180" t="e">
        <f>INDEX($AN$34:$AT$48,$D$4,D20+1)</f>
        <v>#N/A</v>
      </c>
      <c r="F20" s="217" t="s">
        <v>61</v>
      </c>
      <c r="G20" s="218"/>
      <c r="H20" s="56"/>
      <c r="I20" s="56"/>
      <c r="J20" s="56"/>
      <c r="K20" s="56"/>
      <c r="L20" s="56"/>
      <c r="M20" s="57"/>
      <c r="N20" s="56"/>
      <c r="O20" s="56"/>
      <c r="P20" s="56"/>
      <c r="Q20" s="56"/>
      <c r="R20" s="56"/>
      <c r="S20" s="57"/>
      <c r="T20" s="32">
        <f>SUM(H20:S20)</f>
        <v>0</v>
      </c>
      <c r="U20" s="33" t="e">
        <f>IF(V20&gt;0,T20,0)</f>
        <v>#N/A</v>
      </c>
      <c r="V20" s="193" t="e">
        <f>IF(E20*T22-T21&gt;0,E20*T22-T21,0)</f>
        <v>#N/A</v>
      </c>
      <c r="W20" s="194"/>
      <c r="X20" s="195"/>
    </row>
    <row r="21" spans="2:24" ht="26.25" customHeight="1">
      <c r="B21" s="165"/>
      <c r="C21" s="175"/>
      <c r="D21" s="178"/>
      <c r="E21" s="181"/>
      <c r="F21" s="221" t="s">
        <v>44</v>
      </c>
      <c r="G21" s="222"/>
      <c r="H21" s="34" t="e">
        <f>MIN($E$20*H22,H20)</f>
        <v>#N/A</v>
      </c>
      <c r="I21" s="34" t="e">
        <f aca="true" t="shared" si="3" ref="I21:S21">MIN($E$20*I22,I20)</f>
        <v>#N/A</v>
      </c>
      <c r="J21" s="34" t="e">
        <f t="shared" si="3"/>
        <v>#N/A</v>
      </c>
      <c r="K21" s="34" t="e">
        <f t="shared" si="3"/>
        <v>#N/A</v>
      </c>
      <c r="L21" s="34" t="e">
        <f t="shared" si="3"/>
        <v>#N/A</v>
      </c>
      <c r="M21" s="35" t="e">
        <f t="shared" si="3"/>
        <v>#N/A</v>
      </c>
      <c r="N21" s="34" t="e">
        <f t="shared" si="3"/>
        <v>#N/A</v>
      </c>
      <c r="O21" s="34" t="e">
        <f t="shared" si="3"/>
        <v>#N/A</v>
      </c>
      <c r="P21" s="34" t="e">
        <f t="shared" si="3"/>
        <v>#N/A</v>
      </c>
      <c r="Q21" s="34" t="e">
        <f t="shared" si="3"/>
        <v>#N/A</v>
      </c>
      <c r="R21" s="34" t="e">
        <f t="shared" si="3"/>
        <v>#N/A</v>
      </c>
      <c r="S21" s="35" t="e">
        <f t="shared" si="3"/>
        <v>#N/A</v>
      </c>
      <c r="T21" s="36">
        <f>SUMIF(H21:S21,"&gt;=0",H21:S21)</f>
        <v>0</v>
      </c>
      <c r="U21" s="37"/>
      <c r="V21" s="196"/>
      <c r="W21" s="197"/>
      <c r="X21" s="198"/>
    </row>
    <row r="22" spans="2:24" ht="21" customHeight="1" thickBot="1">
      <c r="B22" s="166"/>
      <c r="C22" s="176"/>
      <c r="D22" s="179"/>
      <c r="E22" s="182"/>
      <c r="F22" s="219" t="s">
        <v>50</v>
      </c>
      <c r="G22" s="220"/>
      <c r="H22" s="58"/>
      <c r="I22" s="58"/>
      <c r="J22" s="58"/>
      <c r="K22" s="58"/>
      <c r="L22" s="58"/>
      <c r="M22" s="59"/>
      <c r="N22" s="59"/>
      <c r="O22" s="59"/>
      <c r="P22" s="59"/>
      <c r="Q22" s="59"/>
      <c r="R22" s="59"/>
      <c r="S22" s="60"/>
      <c r="T22" s="38">
        <f>SUM(H22:S22)</f>
        <v>0</v>
      </c>
      <c r="U22" s="39"/>
      <c r="V22" s="61" t="s">
        <v>59</v>
      </c>
      <c r="W22" s="40" t="s">
        <v>51</v>
      </c>
      <c r="X22" s="62" t="s">
        <v>59</v>
      </c>
    </row>
    <row r="23" spans="2:24" ht="21.75" customHeight="1">
      <c r="B23" s="112"/>
      <c r="C23" s="174"/>
      <c r="D23" s="177" t="e">
        <f>VLOOKUP(C23,$AB$40:$AC$46,2,FALSE)</f>
        <v>#N/A</v>
      </c>
      <c r="E23" s="180" t="e">
        <f>INDEX($AN$34:$AT$48,$D$4,D23+1)</f>
        <v>#N/A</v>
      </c>
      <c r="F23" s="217" t="s">
        <v>61</v>
      </c>
      <c r="G23" s="218"/>
      <c r="H23" s="56"/>
      <c r="I23" s="56"/>
      <c r="J23" s="56"/>
      <c r="K23" s="56"/>
      <c r="L23" s="56"/>
      <c r="M23" s="57"/>
      <c r="N23" s="56"/>
      <c r="O23" s="56"/>
      <c r="P23" s="56"/>
      <c r="Q23" s="56"/>
      <c r="R23" s="56"/>
      <c r="S23" s="57"/>
      <c r="T23" s="32">
        <f>SUM(H23:S23)</f>
        <v>0</v>
      </c>
      <c r="U23" s="33" t="e">
        <f>IF(V23&gt;0,T23,0)</f>
        <v>#N/A</v>
      </c>
      <c r="V23" s="193" t="e">
        <f>IF(E23*T25-T24&gt;0,E23*T25-T24,0)</f>
        <v>#N/A</v>
      </c>
      <c r="W23" s="194"/>
      <c r="X23" s="195"/>
    </row>
    <row r="24" spans="2:24" ht="26.25" customHeight="1">
      <c r="B24" s="165"/>
      <c r="C24" s="175"/>
      <c r="D24" s="178"/>
      <c r="E24" s="181"/>
      <c r="F24" s="221" t="s">
        <v>44</v>
      </c>
      <c r="G24" s="222"/>
      <c r="H24" s="34" t="e">
        <f>MIN($E$23*H25,H23)</f>
        <v>#N/A</v>
      </c>
      <c r="I24" s="34" t="e">
        <f aca="true" t="shared" si="4" ref="I24:S24">MIN($E$23*I25,I23)</f>
        <v>#N/A</v>
      </c>
      <c r="J24" s="34" t="e">
        <f t="shared" si="4"/>
        <v>#N/A</v>
      </c>
      <c r="K24" s="34" t="e">
        <f t="shared" si="4"/>
        <v>#N/A</v>
      </c>
      <c r="L24" s="34" t="e">
        <f t="shared" si="4"/>
        <v>#N/A</v>
      </c>
      <c r="M24" s="35" t="e">
        <f t="shared" si="4"/>
        <v>#N/A</v>
      </c>
      <c r="N24" s="34" t="e">
        <f t="shared" si="4"/>
        <v>#N/A</v>
      </c>
      <c r="O24" s="34" t="e">
        <f t="shared" si="4"/>
        <v>#N/A</v>
      </c>
      <c r="P24" s="34" t="e">
        <f t="shared" si="4"/>
        <v>#N/A</v>
      </c>
      <c r="Q24" s="34" t="e">
        <f t="shared" si="4"/>
        <v>#N/A</v>
      </c>
      <c r="R24" s="34" t="e">
        <f t="shared" si="4"/>
        <v>#N/A</v>
      </c>
      <c r="S24" s="35" t="e">
        <f t="shared" si="4"/>
        <v>#N/A</v>
      </c>
      <c r="T24" s="36">
        <f>SUMIF(H24:S24,"&gt;=0",H24:S24)</f>
        <v>0</v>
      </c>
      <c r="U24" s="37"/>
      <c r="V24" s="196"/>
      <c r="W24" s="197"/>
      <c r="X24" s="198"/>
    </row>
    <row r="25" spans="2:24" ht="21" customHeight="1" thickBot="1">
      <c r="B25" s="166"/>
      <c r="C25" s="176"/>
      <c r="D25" s="179"/>
      <c r="E25" s="182"/>
      <c r="F25" s="219" t="s">
        <v>50</v>
      </c>
      <c r="G25" s="220"/>
      <c r="H25" s="58"/>
      <c r="I25" s="58"/>
      <c r="J25" s="58"/>
      <c r="K25" s="58"/>
      <c r="L25" s="58"/>
      <c r="M25" s="59"/>
      <c r="N25" s="59"/>
      <c r="O25" s="59"/>
      <c r="P25" s="59"/>
      <c r="Q25" s="59"/>
      <c r="R25" s="59"/>
      <c r="S25" s="60"/>
      <c r="T25" s="38">
        <f>SUM(H25:S25)</f>
        <v>0</v>
      </c>
      <c r="U25" s="39"/>
      <c r="V25" s="61" t="s">
        <v>59</v>
      </c>
      <c r="W25" s="40" t="s">
        <v>51</v>
      </c>
      <c r="X25" s="62" t="s">
        <v>59</v>
      </c>
    </row>
    <row r="26" spans="2:25" s="6" customFormat="1" ht="18.75" customHeight="1" thickBot="1">
      <c r="B26" s="41" t="s">
        <v>55</v>
      </c>
      <c r="C26" s="2"/>
      <c r="D26" s="2"/>
      <c r="E26" s="2"/>
      <c r="F26" s="42"/>
      <c r="G26" s="42"/>
      <c r="H26" s="234" t="s">
        <v>40</v>
      </c>
      <c r="I26" s="235"/>
      <c r="J26" s="235"/>
      <c r="K26" s="235"/>
      <c r="L26" s="235"/>
      <c r="M26" s="235"/>
      <c r="N26" s="235"/>
      <c r="O26" s="235"/>
      <c r="P26" s="235"/>
      <c r="Q26" s="235"/>
      <c r="R26" s="235"/>
      <c r="S26" s="236"/>
      <c r="T26" s="43">
        <f>T11+T14+T17+T20+T23</f>
        <v>0</v>
      </c>
      <c r="U26" s="44"/>
      <c r="V26" s="199">
        <f>SUMIF(V11:X25,"&gt;=0",V11:X25)</f>
        <v>0</v>
      </c>
      <c r="W26" s="200"/>
      <c r="X26" s="201"/>
      <c r="Y26" s="5"/>
    </row>
    <row r="27" spans="2:25" s="46" customFormat="1" ht="13.5" customHeight="1">
      <c r="B27" s="167" t="s">
        <v>134</v>
      </c>
      <c r="C27" s="167"/>
      <c r="D27" s="167"/>
      <c r="E27" s="167"/>
      <c r="F27" s="167"/>
      <c r="G27" s="167"/>
      <c r="H27" s="167"/>
      <c r="I27" s="167"/>
      <c r="J27" s="167"/>
      <c r="K27" s="167"/>
      <c r="L27" s="167"/>
      <c r="M27" s="167"/>
      <c r="N27" s="167"/>
      <c r="O27" s="167"/>
      <c r="P27" s="167"/>
      <c r="Q27" s="167"/>
      <c r="R27" s="167"/>
      <c r="S27" s="167"/>
      <c r="T27" s="167"/>
      <c r="U27" s="167"/>
      <c r="V27" s="167"/>
      <c r="W27" s="167"/>
      <c r="X27" s="167"/>
      <c r="Y27" s="45"/>
    </row>
    <row r="28" spans="2:25" s="46" customFormat="1" ht="13.5" customHeight="1">
      <c r="B28" s="190" t="s">
        <v>126</v>
      </c>
      <c r="C28" s="190"/>
      <c r="D28" s="190"/>
      <c r="E28" s="190"/>
      <c r="F28" s="190"/>
      <c r="G28" s="190"/>
      <c r="H28" s="190"/>
      <c r="I28" s="190"/>
      <c r="J28" s="190"/>
      <c r="K28" s="190"/>
      <c r="L28" s="190"/>
      <c r="M28" s="190"/>
      <c r="N28" s="190"/>
      <c r="O28" s="190"/>
      <c r="P28" s="190"/>
      <c r="Q28" s="190"/>
      <c r="R28" s="190"/>
      <c r="S28" s="190"/>
      <c r="T28" s="190"/>
      <c r="U28" s="190"/>
      <c r="V28" s="190"/>
      <c r="W28" s="190"/>
      <c r="X28" s="190"/>
      <c r="Y28" s="45"/>
    </row>
    <row r="29" spans="2:25" s="46" customFormat="1" ht="13.5" customHeight="1">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45"/>
    </row>
    <row r="30" spans="2:24" s="47" customFormat="1" ht="13.5" customHeight="1">
      <c r="B30" s="191" t="s">
        <v>62</v>
      </c>
      <c r="C30" s="192"/>
      <c r="D30" s="192"/>
      <c r="E30" s="192"/>
      <c r="F30" s="192"/>
      <c r="G30" s="192"/>
      <c r="H30" s="192"/>
      <c r="I30" s="192"/>
      <c r="J30" s="192"/>
      <c r="K30" s="192"/>
      <c r="L30" s="192"/>
      <c r="M30" s="192"/>
      <c r="N30" s="192"/>
      <c r="O30" s="192"/>
      <c r="P30" s="192"/>
      <c r="Q30" s="192"/>
      <c r="R30" s="192"/>
      <c r="S30" s="192"/>
      <c r="T30" s="192"/>
      <c r="U30" s="192"/>
      <c r="V30" s="192"/>
      <c r="W30" s="192"/>
      <c r="X30" s="192"/>
    </row>
    <row r="31" spans="2:24" ht="13.5" customHeight="1" thickBot="1">
      <c r="B31" s="233" t="s">
        <v>135</v>
      </c>
      <c r="C31" s="190"/>
      <c r="D31" s="190"/>
      <c r="E31" s="190"/>
      <c r="F31" s="190"/>
      <c r="G31" s="190"/>
      <c r="H31" s="190"/>
      <c r="I31" s="190"/>
      <c r="J31" s="190"/>
      <c r="K31" s="190"/>
      <c r="L31" s="190"/>
      <c r="M31" s="190"/>
      <c r="N31" s="190"/>
      <c r="O31" s="190"/>
      <c r="P31" s="190"/>
      <c r="Q31" s="190"/>
      <c r="R31" s="190"/>
      <c r="S31" s="190"/>
      <c r="T31" s="190"/>
      <c r="U31" s="190"/>
      <c r="V31" s="190"/>
      <c r="W31" s="190"/>
      <c r="X31" s="190"/>
    </row>
    <row r="32" spans="2:46" ht="14.25" customHeight="1">
      <c r="B32" s="190" t="s">
        <v>116</v>
      </c>
      <c r="C32" s="167"/>
      <c r="D32" s="167"/>
      <c r="E32" s="167"/>
      <c r="F32" s="167"/>
      <c r="G32" s="167"/>
      <c r="H32" s="167"/>
      <c r="I32" s="167"/>
      <c r="J32" s="167"/>
      <c r="K32" s="167"/>
      <c r="L32" s="167"/>
      <c r="M32" s="167"/>
      <c r="N32" s="167"/>
      <c r="O32" s="167"/>
      <c r="P32" s="167"/>
      <c r="Q32" s="167"/>
      <c r="R32" s="167"/>
      <c r="S32" s="167"/>
      <c r="T32" s="167"/>
      <c r="U32" s="167"/>
      <c r="V32" s="167"/>
      <c r="W32" s="167"/>
      <c r="X32" s="167"/>
      <c r="AB32" s="48"/>
      <c r="AC32" s="49"/>
      <c r="AD32" s="49" t="s">
        <v>20</v>
      </c>
      <c r="AE32" s="49" t="s">
        <v>21</v>
      </c>
      <c r="AF32" s="49" t="s">
        <v>22</v>
      </c>
      <c r="AG32" s="49" t="s">
        <v>23</v>
      </c>
      <c r="AH32" s="49" t="s">
        <v>24</v>
      </c>
      <c r="AI32" s="49"/>
      <c r="AJ32" s="49"/>
      <c r="AK32" s="49"/>
      <c r="AL32" s="49"/>
      <c r="AM32" s="49"/>
      <c r="AN32" s="49" t="s">
        <v>16</v>
      </c>
      <c r="AO32" s="49" t="s">
        <v>25</v>
      </c>
      <c r="AP32" s="49" t="s">
        <v>26</v>
      </c>
      <c r="AQ32" s="49" t="s">
        <v>27</v>
      </c>
      <c r="AR32" s="49" t="s">
        <v>28</v>
      </c>
      <c r="AS32" s="49" t="s">
        <v>29</v>
      </c>
      <c r="AT32" s="50" t="s">
        <v>30</v>
      </c>
    </row>
    <row r="33" spans="28:46" ht="24" customHeight="1">
      <c r="AB33" s="51"/>
      <c r="AC33" s="21"/>
      <c r="AD33" s="21">
        <v>2</v>
      </c>
      <c r="AE33" s="21">
        <v>3</v>
      </c>
      <c r="AF33" s="21">
        <v>4</v>
      </c>
      <c r="AG33" s="21">
        <v>5</v>
      </c>
      <c r="AH33" s="21">
        <v>6</v>
      </c>
      <c r="AI33" s="21"/>
      <c r="AJ33" s="21"/>
      <c r="AK33" s="21"/>
      <c r="AL33" s="21"/>
      <c r="AM33" s="21"/>
      <c r="AN33" s="21">
        <v>0</v>
      </c>
      <c r="AO33" s="21">
        <v>1</v>
      </c>
      <c r="AP33" s="21">
        <v>2</v>
      </c>
      <c r="AQ33" s="21">
        <v>3</v>
      </c>
      <c r="AR33" s="21">
        <v>4</v>
      </c>
      <c r="AS33" s="21">
        <v>5</v>
      </c>
      <c r="AT33" s="52">
        <v>6</v>
      </c>
    </row>
    <row r="34" spans="28:46" ht="24" customHeight="1">
      <c r="AB34" s="51" t="s">
        <v>31</v>
      </c>
      <c r="AC34" s="21">
        <v>1</v>
      </c>
      <c r="AD34" s="21">
        <v>1</v>
      </c>
      <c r="AE34" s="21">
        <v>2</v>
      </c>
      <c r="AF34" s="21">
        <v>3</v>
      </c>
      <c r="AG34" s="21">
        <v>4</v>
      </c>
      <c r="AH34" s="21">
        <v>5</v>
      </c>
      <c r="AI34" s="21"/>
      <c r="AJ34" s="21"/>
      <c r="AK34" s="21" t="s">
        <v>31</v>
      </c>
      <c r="AL34" s="21" t="s">
        <v>20</v>
      </c>
      <c r="AM34" s="21">
        <v>1</v>
      </c>
      <c r="AN34" s="21">
        <v>108000</v>
      </c>
      <c r="AO34" s="21">
        <v>108000</v>
      </c>
      <c r="AP34" s="21">
        <v>122000</v>
      </c>
      <c r="AQ34" s="21">
        <v>127000</v>
      </c>
      <c r="AR34" s="21">
        <v>151000</v>
      </c>
      <c r="AS34" s="21">
        <v>188000</v>
      </c>
      <c r="AT34" s="52">
        <v>215000</v>
      </c>
    </row>
    <row r="35" spans="28:46" ht="24" customHeight="1">
      <c r="AB35" s="51" t="s">
        <v>32</v>
      </c>
      <c r="AC35" s="21">
        <v>2</v>
      </c>
      <c r="AD35" s="21">
        <v>6</v>
      </c>
      <c r="AE35" s="21">
        <v>7</v>
      </c>
      <c r="AF35" s="21">
        <v>8</v>
      </c>
      <c r="AG35" s="21">
        <v>9</v>
      </c>
      <c r="AH35" s="21">
        <v>10</v>
      </c>
      <c r="AI35" s="21"/>
      <c r="AJ35" s="21"/>
      <c r="AK35" s="21" t="s">
        <v>31</v>
      </c>
      <c r="AL35" s="21" t="s">
        <v>21</v>
      </c>
      <c r="AM35" s="21">
        <v>2</v>
      </c>
      <c r="AN35" s="21">
        <v>108000</v>
      </c>
      <c r="AO35" s="21">
        <v>108000</v>
      </c>
      <c r="AP35" s="21">
        <v>122000</v>
      </c>
      <c r="AQ35" s="21">
        <v>127000</v>
      </c>
      <c r="AR35" s="21">
        <v>151000</v>
      </c>
      <c r="AS35" s="21">
        <v>188000</v>
      </c>
      <c r="AT35" s="52">
        <v>215000</v>
      </c>
    </row>
    <row r="36" spans="28:46" ht="24" customHeight="1">
      <c r="AB36" s="51" t="s">
        <v>33</v>
      </c>
      <c r="AC36" s="21">
        <v>3</v>
      </c>
      <c r="AD36" s="21">
        <v>11</v>
      </c>
      <c r="AE36" s="21">
        <v>12</v>
      </c>
      <c r="AF36" s="21">
        <v>13</v>
      </c>
      <c r="AG36" s="21">
        <v>14</v>
      </c>
      <c r="AH36" s="21">
        <v>15</v>
      </c>
      <c r="AI36" s="21"/>
      <c r="AJ36" s="21"/>
      <c r="AK36" s="21" t="s">
        <v>31</v>
      </c>
      <c r="AL36" s="21" t="s">
        <v>22</v>
      </c>
      <c r="AM36" s="21">
        <v>3</v>
      </c>
      <c r="AN36" s="21">
        <v>108000</v>
      </c>
      <c r="AO36" s="21">
        <v>108000</v>
      </c>
      <c r="AP36" s="21">
        <v>122000</v>
      </c>
      <c r="AQ36" s="21">
        <v>127000</v>
      </c>
      <c r="AR36" s="21">
        <v>151000</v>
      </c>
      <c r="AS36" s="21">
        <v>188000</v>
      </c>
      <c r="AT36" s="52">
        <v>215000</v>
      </c>
    </row>
    <row r="37" spans="28:46" ht="24" customHeight="1">
      <c r="AB37" s="51"/>
      <c r="AC37" s="21"/>
      <c r="AD37" s="21"/>
      <c r="AE37" s="21"/>
      <c r="AF37" s="21"/>
      <c r="AG37" s="21"/>
      <c r="AH37" s="21"/>
      <c r="AI37" s="21"/>
      <c r="AJ37" s="21"/>
      <c r="AK37" s="21" t="s">
        <v>31</v>
      </c>
      <c r="AL37" s="21" t="s">
        <v>23</v>
      </c>
      <c r="AM37" s="21">
        <v>4</v>
      </c>
      <c r="AN37" s="21">
        <v>93000</v>
      </c>
      <c r="AO37" s="21">
        <v>93000</v>
      </c>
      <c r="AP37" s="21">
        <v>107000</v>
      </c>
      <c r="AQ37" s="21">
        <v>126000</v>
      </c>
      <c r="AR37" s="21">
        <v>146000</v>
      </c>
      <c r="AS37" s="21">
        <v>177000</v>
      </c>
      <c r="AT37" s="52">
        <v>204000</v>
      </c>
    </row>
    <row r="38" spans="28:46" ht="24" customHeight="1">
      <c r="AB38" s="51"/>
      <c r="AC38" s="21"/>
      <c r="AD38" s="21"/>
      <c r="AE38" s="21"/>
      <c r="AF38" s="21"/>
      <c r="AG38" s="21"/>
      <c r="AH38" s="21"/>
      <c r="AI38" s="21"/>
      <c r="AJ38" s="21"/>
      <c r="AK38" s="21" t="s">
        <v>31</v>
      </c>
      <c r="AL38" s="21" t="s">
        <v>24</v>
      </c>
      <c r="AM38" s="21">
        <v>5</v>
      </c>
      <c r="AN38" s="21">
        <v>83000</v>
      </c>
      <c r="AO38" s="21">
        <v>83000</v>
      </c>
      <c r="AP38" s="21">
        <v>97000</v>
      </c>
      <c r="AQ38" s="21">
        <v>119000</v>
      </c>
      <c r="AR38" s="21">
        <v>139000</v>
      </c>
      <c r="AS38" s="21">
        <v>170000</v>
      </c>
      <c r="AT38" s="52">
        <v>199000</v>
      </c>
    </row>
    <row r="39" spans="28:46" ht="24" customHeight="1">
      <c r="AB39" s="51"/>
      <c r="AC39" s="21"/>
      <c r="AD39" s="21"/>
      <c r="AE39" s="21"/>
      <c r="AF39" s="21"/>
      <c r="AG39" s="21"/>
      <c r="AH39" s="21"/>
      <c r="AI39" s="21"/>
      <c r="AJ39" s="21"/>
      <c r="AK39" s="21" t="s">
        <v>32</v>
      </c>
      <c r="AL39" s="21" t="s">
        <v>20</v>
      </c>
      <c r="AM39" s="21">
        <v>6</v>
      </c>
      <c r="AN39" s="21">
        <v>94000</v>
      </c>
      <c r="AO39" s="21">
        <v>94000</v>
      </c>
      <c r="AP39" s="21">
        <v>107000</v>
      </c>
      <c r="AQ39" s="21">
        <v>112000</v>
      </c>
      <c r="AR39" s="21">
        <v>136000</v>
      </c>
      <c r="AS39" s="21">
        <v>172000</v>
      </c>
      <c r="AT39" s="52">
        <v>200000</v>
      </c>
    </row>
    <row r="40" spans="28:46" ht="24" customHeight="1">
      <c r="AB40" s="51" t="s">
        <v>41</v>
      </c>
      <c r="AC40" s="21">
        <v>0</v>
      </c>
      <c r="AD40" s="21"/>
      <c r="AE40" s="21"/>
      <c r="AF40" s="21"/>
      <c r="AG40" s="21"/>
      <c r="AH40" s="21"/>
      <c r="AI40" s="21"/>
      <c r="AJ40" s="21"/>
      <c r="AK40" s="21" t="s">
        <v>32</v>
      </c>
      <c r="AL40" s="21" t="s">
        <v>21</v>
      </c>
      <c r="AM40" s="21">
        <v>7</v>
      </c>
      <c r="AN40" s="21">
        <v>94000</v>
      </c>
      <c r="AO40" s="21">
        <v>94000</v>
      </c>
      <c r="AP40" s="21">
        <v>107000</v>
      </c>
      <c r="AQ40" s="21">
        <v>112000</v>
      </c>
      <c r="AR40" s="21">
        <v>136000</v>
      </c>
      <c r="AS40" s="21">
        <v>172000</v>
      </c>
      <c r="AT40" s="52">
        <v>200000</v>
      </c>
    </row>
    <row r="41" spans="28:46" ht="24" customHeight="1">
      <c r="AB41" s="51" t="s">
        <v>34</v>
      </c>
      <c r="AC41" s="21">
        <v>1</v>
      </c>
      <c r="AD41" s="21"/>
      <c r="AE41" s="21"/>
      <c r="AF41" s="21"/>
      <c r="AG41" s="21"/>
      <c r="AH41" s="21"/>
      <c r="AI41" s="21"/>
      <c r="AJ41" s="21"/>
      <c r="AK41" s="21" t="s">
        <v>32</v>
      </c>
      <c r="AL41" s="21" t="s">
        <v>22</v>
      </c>
      <c r="AM41" s="21">
        <v>8</v>
      </c>
      <c r="AN41" s="21">
        <v>94000</v>
      </c>
      <c r="AO41" s="21">
        <v>94000</v>
      </c>
      <c r="AP41" s="21">
        <v>107000</v>
      </c>
      <c r="AQ41" s="21">
        <v>112000</v>
      </c>
      <c r="AR41" s="21">
        <v>136000</v>
      </c>
      <c r="AS41" s="21">
        <v>172000</v>
      </c>
      <c r="AT41" s="52">
        <v>200000</v>
      </c>
    </row>
    <row r="42" spans="28:46" ht="24" customHeight="1">
      <c r="AB42" s="51" t="s">
        <v>35</v>
      </c>
      <c r="AC42" s="21">
        <v>2</v>
      </c>
      <c r="AD42" s="21"/>
      <c r="AE42" s="21"/>
      <c r="AF42" s="21"/>
      <c r="AG42" s="21"/>
      <c r="AH42" s="21"/>
      <c r="AI42" s="21"/>
      <c r="AJ42" s="21"/>
      <c r="AK42" s="21" t="s">
        <v>32</v>
      </c>
      <c r="AL42" s="21" t="s">
        <v>23</v>
      </c>
      <c r="AM42" s="21">
        <v>9</v>
      </c>
      <c r="AN42" s="21">
        <v>79000</v>
      </c>
      <c r="AO42" s="21">
        <v>79000</v>
      </c>
      <c r="AP42" s="21">
        <v>92000</v>
      </c>
      <c r="AQ42" s="21">
        <v>111000</v>
      </c>
      <c r="AR42" s="21">
        <v>131000</v>
      </c>
      <c r="AS42" s="21">
        <v>161000</v>
      </c>
      <c r="AT42" s="52">
        <v>189000</v>
      </c>
    </row>
    <row r="43" spans="28:46" ht="24" customHeight="1">
      <c r="AB43" s="51" t="s">
        <v>36</v>
      </c>
      <c r="AC43" s="21">
        <v>3</v>
      </c>
      <c r="AD43" s="21"/>
      <c r="AE43" s="21"/>
      <c r="AF43" s="21"/>
      <c r="AG43" s="21"/>
      <c r="AH43" s="21"/>
      <c r="AI43" s="21"/>
      <c r="AJ43" s="21"/>
      <c r="AK43" s="21" t="s">
        <v>32</v>
      </c>
      <c r="AL43" s="21" t="s">
        <v>24</v>
      </c>
      <c r="AM43" s="21">
        <v>10</v>
      </c>
      <c r="AN43" s="21">
        <v>69000</v>
      </c>
      <c r="AO43" s="21">
        <v>69000</v>
      </c>
      <c r="AP43" s="21">
        <v>82000</v>
      </c>
      <c r="AQ43" s="21">
        <v>104000</v>
      </c>
      <c r="AR43" s="21">
        <v>124000</v>
      </c>
      <c r="AS43" s="21">
        <v>154000</v>
      </c>
      <c r="AT43" s="52">
        <v>184000</v>
      </c>
    </row>
    <row r="44" spans="28:46" ht="24" customHeight="1">
      <c r="AB44" s="51" t="s">
        <v>37</v>
      </c>
      <c r="AC44" s="21">
        <v>4</v>
      </c>
      <c r="AD44" s="21"/>
      <c r="AE44" s="21"/>
      <c r="AF44" s="21"/>
      <c r="AG44" s="21"/>
      <c r="AH44" s="21"/>
      <c r="AI44" s="21"/>
      <c r="AJ44" s="21"/>
      <c r="AK44" s="21" t="s">
        <v>33</v>
      </c>
      <c r="AL44" s="21" t="s">
        <v>20</v>
      </c>
      <c r="AM44" s="21">
        <v>11</v>
      </c>
      <c r="AN44" s="21">
        <v>85000</v>
      </c>
      <c r="AO44" s="21">
        <v>85000</v>
      </c>
      <c r="AP44" s="21">
        <v>97000</v>
      </c>
      <c r="AQ44" s="21">
        <v>102000</v>
      </c>
      <c r="AR44" s="21">
        <v>126000</v>
      </c>
      <c r="AS44" s="21">
        <v>162000</v>
      </c>
      <c r="AT44" s="52">
        <v>190000</v>
      </c>
    </row>
    <row r="45" spans="28:46" ht="24" customHeight="1">
      <c r="AB45" s="51" t="s">
        <v>38</v>
      </c>
      <c r="AC45" s="21">
        <v>5</v>
      </c>
      <c r="AD45" s="21"/>
      <c r="AE45" s="21"/>
      <c r="AF45" s="21"/>
      <c r="AG45" s="21"/>
      <c r="AH45" s="21"/>
      <c r="AI45" s="21"/>
      <c r="AJ45" s="21"/>
      <c r="AK45" s="21" t="s">
        <v>33</v>
      </c>
      <c r="AL45" s="21" t="s">
        <v>21</v>
      </c>
      <c r="AM45" s="21">
        <v>12</v>
      </c>
      <c r="AN45" s="21">
        <v>85000</v>
      </c>
      <c r="AO45" s="21">
        <v>85000</v>
      </c>
      <c r="AP45" s="21">
        <v>97000</v>
      </c>
      <c r="AQ45" s="21">
        <v>102000</v>
      </c>
      <c r="AR45" s="21">
        <v>126000</v>
      </c>
      <c r="AS45" s="21">
        <v>162000</v>
      </c>
      <c r="AT45" s="52">
        <v>190000</v>
      </c>
    </row>
    <row r="46" spans="28:46" ht="24" customHeight="1">
      <c r="AB46" s="51" t="s">
        <v>39</v>
      </c>
      <c r="AC46" s="21">
        <v>6</v>
      </c>
      <c r="AD46" s="21"/>
      <c r="AE46" s="21"/>
      <c r="AF46" s="21"/>
      <c r="AG46" s="21"/>
      <c r="AH46" s="21"/>
      <c r="AI46" s="21"/>
      <c r="AJ46" s="21"/>
      <c r="AK46" s="21" t="s">
        <v>33</v>
      </c>
      <c r="AL46" s="21" t="s">
        <v>22</v>
      </c>
      <c r="AM46" s="21">
        <v>13</v>
      </c>
      <c r="AN46" s="21">
        <v>85000</v>
      </c>
      <c r="AO46" s="21">
        <v>85000</v>
      </c>
      <c r="AP46" s="21">
        <v>97000</v>
      </c>
      <c r="AQ46" s="21">
        <v>102000</v>
      </c>
      <c r="AR46" s="21">
        <v>126000</v>
      </c>
      <c r="AS46" s="21">
        <v>162000</v>
      </c>
      <c r="AT46" s="52">
        <v>190000</v>
      </c>
    </row>
    <row r="47" spans="28:46" ht="24" customHeight="1">
      <c r="AB47" s="51"/>
      <c r="AC47" s="21"/>
      <c r="AD47" s="21"/>
      <c r="AE47" s="21"/>
      <c r="AF47" s="21"/>
      <c r="AG47" s="21"/>
      <c r="AH47" s="21"/>
      <c r="AI47" s="21"/>
      <c r="AJ47" s="21"/>
      <c r="AK47" s="21" t="s">
        <v>33</v>
      </c>
      <c r="AL47" s="21" t="s">
        <v>23</v>
      </c>
      <c r="AM47" s="21">
        <v>14</v>
      </c>
      <c r="AN47" s="21">
        <v>70000</v>
      </c>
      <c r="AO47" s="21">
        <v>70000</v>
      </c>
      <c r="AP47" s="21">
        <v>82000</v>
      </c>
      <c r="AQ47" s="21">
        <v>101000</v>
      </c>
      <c r="AR47" s="21">
        <v>121000</v>
      </c>
      <c r="AS47" s="21">
        <v>151000</v>
      </c>
      <c r="AT47" s="52">
        <v>179000</v>
      </c>
    </row>
    <row r="48" spans="28:46" ht="24" customHeight="1" thickBot="1">
      <c r="AB48" s="53"/>
      <c r="AC48" s="54"/>
      <c r="AD48" s="54"/>
      <c r="AE48" s="54"/>
      <c r="AF48" s="54"/>
      <c r="AG48" s="54"/>
      <c r="AH48" s="54"/>
      <c r="AI48" s="54"/>
      <c r="AJ48" s="54"/>
      <c r="AK48" s="54" t="s">
        <v>33</v>
      </c>
      <c r="AL48" s="54" t="s">
        <v>24</v>
      </c>
      <c r="AM48" s="54">
        <v>15</v>
      </c>
      <c r="AN48" s="54">
        <v>60000</v>
      </c>
      <c r="AO48" s="54">
        <v>60000</v>
      </c>
      <c r="AP48" s="54">
        <v>72000</v>
      </c>
      <c r="AQ48" s="54">
        <v>94000</v>
      </c>
      <c r="AR48" s="54">
        <v>114000</v>
      </c>
      <c r="AS48" s="54">
        <v>144000</v>
      </c>
      <c r="AT48" s="55">
        <v>174000</v>
      </c>
    </row>
  </sheetData>
  <sheetProtection selectLockedCells="1"/>
  <mergeCells count="77">
    <mergeCell ref="O9:O10"/>
    <mergeCell ref="B9:B10"/>
    <mergeCell ref="S9:S10"/>
    <mergeCell ref="B4:C4"/>
    <mergeCell ref="E4:G4"/>
    <mergeCell ref="K4:L4"/>
    <mergeCell ref="M4:N4"/>
    <mergeCell ref="B5:C5"/>
    <mergeCell ref="E5:G5"/>
    <mergeCell ref="K5:L5"/>
    <mergeCell ref="M5:N5"/>
    <mergeCell ref="T9:T10"/>
    <mergeCell ref="B6:C6"/>
    <mergeCell ref="E6:G6"/>
    <mergeCell ref="C8:C10"/>
    <mergeCell ref="E8:E10"/>
    <mergeCell ref="F8:G10"/>
    <mergeCell ref="H8:T8"/>
    <mergeCell ref="P9:P10"/>
    <mergeCell ref="Q9:Q10"/>
    <mergeCell ref="R9:R10"/>
    <mergeCell ref="B12:B13"/>
    <mergeCell ref="F12:G12"/>
    <mergeCell ref="F13:G13"/>
    <mergeCell ref="V10:X10"/>
    <mergeCell ref="C11:C13"/>
    <mergeCell ref="D11:D13"/>
    <mergeCell ref="E11:E13"/>
    <mergeCell ref="F11:G11"/>
    <mergeCell ref="V11:X12"/>
    <mergeCell ref="B15:B16"/>
    <mergeCell ref="B18:B19"/>
    <mergeCell ref="H9:H10"/>
    <mergeCell ref="V14:X15"/>
    <mergeCell ref="F15:G15"/>
    <mergeCell ref="F16:G16"/>
    <mergeCell ref="V8:X9"/>
    <mergeCell ref="M9:M10"/>
    <mergeCell ref="N9:N10"/>
    <mergeCell ref="I9:I10"/>
    <mergeCell ref="L9:L10"/>
    <mergeCell ref="F19:G19"/>
    <mergeCell ref="C14:C16"/>
    <mergeCell ref="D14:D16"/>
    <mergeCell ref="E14:E16"/>
    <mergeCell ref="F14:G14"/>
    <mergeCell ref="J9:J10"/>
    <mergeCell ref="K9:K10"/>
    <mergeCell ref="C17:C19"/>
    <mergeCell ref="D17:D19"/>
    <mergeCell ref="E17:E19"/>
    <mergeCell ref="F17:G17"/>
    <mergeCell ref="V17:X18"/>
    <mergeCell ref="F18:G18"/>
    <mergeCell ref="C20:C22"/>
    <mergeCell ref="D20:D22"/>
    <mergeCell ref="E20:E22"/>
    <mergeCell ref="F20:G20"/>
    <mergeCell ref="V20:X21"/>
    <mergeCell ref="F21:G21"/>
    <mergeCell ref="F22:G22"/>
    <mergeCell ref="C23:C25"/>
    <mergeCell ref="D23:D25"/>
    <mergeCell ref="E23:E25"/>
    <mergeCell ref="F23:G23"/>
    <mergeCell ref="V23:X24"/>
    <mergeCell ref="F24:G24"/>
    <mergeCell ref="B21:B22"/>
    <mergeCell ref="B24:B25"/>
    <mergeCell ref="B31:X31"/>
    <mergeCell ref="B32:X32"/>
    <mergeCell ref="F25:G25"/>
    <mergeCell ref="H26:S26"/>
    <mergeCell ref="V26:X26"/>
    <mergeCell ref="B27:X27"/>
    <mergeCell ref="B28:X29"/>
    <mergeCell ref="B30:X30"/>
  </mergeCells>
  <dataValidations count="4">
    <dataValidation type="whole" allowBlank="1" showInputMessage="1" showErrorMessage="1" error="整数で入力ください。小数点以下の数値や数式は入力不可。" sqref="H11:S11 H14:S14 H17:S17 H20:S20 H23:S23">
      <formula1>0</formula1>
      <formula2>350000</formula2>
    </dataValidation>
    <dataValidation type="list" allowBlank="1" showInputMessage="1" showErrorMessage="1" sqref="E6">
      <formula1>$AD$32:$AH$32</formula1>
    </dataValidation>
    <dataValidation type="list" allowBlank="1" showInputMessage="1" showErrorMessage="1" sqref="E5">
      <formula1>$AB$34:$AB$36</formula1>
    </dataValidation>
    <dataValidation type="list" allowBlank="1" showInputMessage="1" showErrorMessage="1" sqref="C11:C25">
      <formula1>$AB$40:$AB$46</formula1>
    </dataValidation>
  </dataValidations>
  <printOptions horizontalCentered="1"/>
  <pageMargins left="0.1968503937007874" right="0.1968503937007874" top="0.5905511811023623" bottom="0.1968503937007874" header="0" footer="0"/>
  <pageSetup horizontalDpi="300" verticalDpi="300" orientation="landscape" paperSize="9" scale="94"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sheetPr>
    <tabColor indexed="41"/>
  </sheetPr>
  <dimension ref="B1:AT48"/>
  <sheetViews>
    <sheetView showGridLines="0" view="pageBreakPreview" zoomScale="85" zoomScaleSheetLayoutView="85" workbookViewId="0" topLeftCell="A13">
      <selection activeCell="AB11" sqref="AB11"/>
    </sheetView>
  </sheetViews>
  <sheetFormatPr defaultColWidth="9.00390625" defaultRowHeight="24" customHeight="1"/>
  <cols>
    <col min="1" max="1" width="3.00390625" style="1" customWidth="1"/>
    <col min="2" max="2" width="10.375" style="1" customWidth="1"/>
    <col min="3" max="3" width="5.875" style="1" bestFit="1" customWidth="1"/>
    <col min="4" max="4" width="5.00390625" style="1" hidden="1" customWidth="1"/>
    <col min="5" max="5" width="7.125" style="1" bestFit="1" customWidth="1"/>
    <col min="6" max="7" width="6.125" style="1" customWidth="1"/>
    <col min="8" max="19" width="7.125" style="1" customWidth="1"/>
    <col min="20" max="20" width="9.75390625" style="1" customWidth="1"/>
    <col min="21" max="21" width="9.75390625" style="1" hidden="1" customWidth="1"/>
    <col min="22" max="22" width="7.75390625" style="1" customWidth="1"/>
    <col min="23" max="23" width="3.25390625" style="1" bestFit="1" customWidth="1"/>
    <col min="24" max="24" width="10.00390625" style="1" customWidth="1"/>
    <col min="25" max="25" width="3.50390625" style="1" bestFit="1" customWidth="1"/>
    <col min="26" max="27" width="6.625" style="1" customWidth="1"/>
    <col min="28" max="28" width="6.375" style="1" bestFit="1" customWidth="1"/>
    <col min="29" max="29" width="2.625" style="1" bestFit="1" customWidth="1"/>
    <col min="30" max="34" width="4.50390625" style="1" bestFit="1" customWidth="1"/>
    <col min="35" max="36" width="6.625" style="1" customWidth="1"/>
    <col min="37" max="37" width="4.75390625" style="1" bestFit="1" customWidth="1"/>
    <col min="38" max="38" width="4.50390625" style="1" bestFit="1" customWidth="1"/>
    <col min="39" max="39" width="3.50390625" style="1" bestFit="1" customWidth="1"/>
    <col min="40" max="46" width="7.50390625" style="1" bestFit="1" customWidth="1"/>
    <col min="47" max="16384" width="9.00390625" style="1" customWidth="1"/>
  </cols>
  <sheetData>
    <row r="1" ht="15" customHeight="1">
      <c r="B1" s="1" t="s">
        <v>128</v>
      </c>
    </row>
    <row r="2" spans="2:29" ht="20.25" customHeight="1">
      <c r="B2" s="18" t="s">
        <v>70</v>
      </c>
      <c r="C2" s="19"/>
      <c r="D2" s="19"/>
      <c r="E2" s="19"/>
      <c r="F2" s="19"/>
      <c r="G2" s="19"/>
      <c r="H2" s="19"/>
      <c r="I2" s="19"/>
      <c r="J2" s="20"/>
      <c r="K2" s="20"/>
      <c r="L2" s="20"/>
      <c r="M2" s="20"/>
      <c r="N2" s="20"/>
      <c r="O2" s="20"/>
      <c r="P2" s="20"/>
      <c r="Q2" s="20"/>
      <c r="R2" s="20"/>
      <c r="S2" s="20"/>
      <c r="T2" s="20"/>
      <c r="U2" s="20"/>
      <c r="V2" s="20"/>
      <c r="W2" s="20"/>
      <c r="X2" s="20"/>
      <c r="Y2" s="20"/>
      <c r="AB2" s="21"/>
      <c r="AC2" s="21"/>
    </row>
    <row r="3" spans="2:27" ht="3.75" customHeight="1">
      <c r="B3" s="6"/>
      <c r="C3" s="6"/>
      <c r="D3" s="6"/>
      <c r="E3" s="6"/>
      <c r="F3" s="6"/>
      <c r="G3" s="6"/>
      <c r="H3" s="6"/>
      <c r="I3" s="6"/>
      <c r="J3" s="22"/>
      <c r="K3" s="22"/>
      <c r="L3" s="22"/>
      <c r="M3" s="22"/>
      <c r="N3" s="22"/>
      <c r="O3" s="22"/>
      <c r="P3" s="22"/>
      <c r="Q3" s="22"/>
      <c r="R3" s="22"/>
      <c r="S3" s="22"/>
      <c r="T3" s="22"/>
      <c r="U3" s="22"/>
      <c r="V3" s="22"/>
      <c r="W3" s="22"/>
      <c r="X3" s="3"/>
      <c r="Y3" s="3"/>
      <c r="Z3" s="19"/>
      <c r="AA3" s="19"/>
    </row>
    <row r="4" spans="2:26" ht="24" customHeight="1">
      <c r="B4" s="211" t="s">
        <v>3</v>
      </c>
      <c r="C4" s="211"/>
      <c r="D4" s="4" t="e">
        <f>INDEX(AD34:AH36,D5,D6-1)</f>
        <v>#N/A</v>
      </c>
      <c r="E4" s="187"/>
      <c r="F4" s="188"/>
      <c r="G4" s="189"/>
      <c r="H4" s="23"/>
      <c r="I4" s="5"/>
      <c r="J4" s="21"/>
      <c r="K4" s="212" t="s">
        <v>18</v>
      </c>
      <c r="L4" s="212"/>
      <c r="M4" s="211">
        <f>COUNTIF(V11:V25,"&gt;0")</f>
        <v>0</v>
      </c>
      <c r="N4" s="211"/>
      <c r="O4" s="21"/>
      <c r="P4" s="21"/>
      <c r="Q4" s="21"/>
      <c r="R4" s="21"/>
      <c r="S4" s="21"/>
      <c r="T4" s="21"/>
      <c r="U4" s="21"/>
      <c r="V4" s="21"/>
      <c r="W4" s="21"/>
      <c r="Y4" s="21"/>
      <c r="Z4" s="5"/>
    </row>
    <row r="5" spans="2:27" ht="24" customHeight="1">
      <c r="B5" s="211" t="s">
        <v>17</v>
      </c>
      <c r="C5" s="211"/>
      <c r="D5" s="24" t="e">
        <f>VLOOKUP(E5,AB34:AC36,2,FALSE)</f>
        <v>#N/A</v>
      </c>
      <c r="E5" s="213"/>
      <c r="F5" s="214"/>
      <c r="G5" s="215"/>
      <c r="H5" s="23"/>
      <c r="I5" s="5"/>
      <c r="J5" s="21"/>
      <c r="K5" s="212" t="s">
        <v>19</v>
      </c>
      <c r="L5" s="212"/>
      <c r="M5" s="216">
        <f>V26</f>
        <v>0</v>
      </c>
      <c r="N5" s="211"/>
      <c r="O5" s="21"/>
      <c r="P5" s="21"/>
      <c r="Q5" s="21"/>
      <c r="R5" s="21"/>
      <c r="S5" s="21"/>
      <c r="T5" s="21"/>
      <c r="U5" s="21"/>
      <c r="V5" s="21"/>
      <c r="W5" s="21"/>
      <c r="X5" s="21"/>
      <c r="Y5" s="21"/>
      <c r="Z5" s="5"/>
      <c r="AA5" s="25"/>
    </row>
    <row r="6" spans="2:27" ht="24" customHeight="1">
      <c r="B6" s="211" t="s">
        <v>1</v>
      </c>
      <c r="C6" s="211"/>
      <c r="D6" s="4" t="e">
        <f>LOOKUP(E6,AD32:AH32,AD33:AH33)</f>
        <v>#N/A</v>
      </c>
      <c r="E6" s="187"/>
      <c r="F6" s="188"/>
      <c r="G6" s="189"/>
      <c r="H6" s="23"/>
      <c r="I6" s="5"/>
      <c r="J6" s="21"/>
      <c r="K6" s="21"/>
      <c r="L6" s="21"/>
      <c r="M6" s="21"/>
      <c r="N6" s="21"/>
      <c r="O6" s="21"/>
      <c r="P6" s="21"/>
      <c r="Q6" s="21"/>
      <c r="R6" s="21"/>
      <c r="S6" s="21"/>
      <c r="T6" s="21"/>
      <c r="U6" s="21"/>
      <c r="V6" s="21"/>
      <c r="W6" s="21"/>
      <c r="X6" s="25" t="s">
        <v>0</v>
      </c>
      <c r="Y6" s="21"/>
      <c r="Z6" s="5"/>
      <c r="AA6" s="25"/>
    </row>
    <row r="7" spans="2:27" ht="9.75" customHeight="1">
      <c r="B7" s="26"/>
      <c r="C7" s="26"/>
      <c r="D7" s="26"/>
      <c r="E7" s="26"/>
      <c r="F7" s="5"/>
      <c r="G7" s="5"/>
      <c r="H7" s="5"/>
      <c r="I7" s="5"/>
      <c r="J7" s="21"/>
      <c r="K7" s="21"/>
      <c r="L7" s="21"/>
      <c r="M7" s="21"/>
      <c r="N7" s="21"/>
      <c r="O7" s="21"/>
      <c r="P7" s="21"/>
      <c r="Q7" s="21"/>
      <c r="R7" s="21"/>
      <c r="S7" s="21"/>
      <c r="T7" s="21"/>
      <c r="U7" s="21"/>
      <c r="V7" s="21"/>
      <c r="W7" s="21"/>
      <c r="X7" s="21"/>
      <c r="Y7" s="21"/>
      <c r="Z7" s="5"/>
      <c r="AA7" s="25"/>
    </row>
    <row r="8" spans="2:24" ht="12.75" customHeight="1" thickBot="1">
      <c r="B8" s="27" t="s">
        <v>133</v>
      </c>
      <c r="C8" s="223" t="s">
        <v>60</v>
      </c>
      <c r="D8" s="27"/>
      <c r="E8" s="223" t="s">
        <v>43</v>
      </c>
      <c r="F8" s="225"/>
      <c r="G8" s="226"/>
      <c r="H8" s="203"/>
      <c r="I8" s="204"/>
      <c r="J8" s="204"/>
      <c r="K8" s="204"/>
      <c r="L8" s="204"/>
      <c r="M8" s="204"/>
      <c r="N8" s="204"/>
      <c r="O8" s="204"/>
      <c r="P8" s="204"/>
      <c r="Q8" s="204"/>
      <c r="R8" s="204"/>
      <c r="S8" s="204"/>
      <c r="T8" s="205"/>
      <c r="U8" s="28"/>
      <c r="V8" s="204" t="s">
        <v>53</v>
      </c>
      <c r="W8" s="204"/>
      <c r="X8" s="205"/>
    </row>
    <row r="9" spans="2:24" ht="12.75" customHeight="1">
      <c r="B9" s="202" t="s">
        <v>132</v>
      </c>
      <c r="C9" s="181"/>
      <c r="D9" s="29"/>
      <c r="E9" s="224"/>
      <c r="F9" s="227"/>
      <c r="G9" s="228"/>
      <c r="H9" s="206" t="s">
        <v>4</v>
      </c>
      <c r="I9" s="206" t="s">
        <v>5</v>
      </c>
      <c r="J9" s="206" t="s">
        <v>6</v>
      </c>
      <c r="K9" s="206" t="s">
        <v>7</v>
      </c>
      <c r="L9" s="206" t="s">
        <v>8</v>
      </c>
      <c r="M9" s="206" t="s">
        <v>9</v>
      </c>
      <c r="N9" s="206" t="s">
        <v>10</v>
      </c>
      <c r="O9" s="206" t="s">
        <v>11</v>
      </c>
      <c r="P9" s="206" t="s">
        <v>12</v>
      </c>
      <c r="Q9" s="206" t="s">
        <v>13</v>
      </c>
      <c r="R9" s="206" t="s">
        <v>14</v>
      </c>
      <c r="S9" s="183" t="s">
        <v>15</v>
      </c>
      <c r="T9" s="185" t="s">
        <v>2</v>
      </c>
      <c r="U9" s="30"/>
      <c r="V9" s="231"/>
      <c r="W9" s="231"/>
      <c r="X9" s="232"/>
    </row>
    <row r="10" spans="2:24" ht="15" customHeight="1" thickBot="1">
      <c r="B10" s="182"/>
      <c r="C10" s="181"/>
      <c r="D10" s="29"/>
      <c r="E10" s="224"/>
      <c r="F10" s="229"/>
      <c r="G10" s="230"/>
      <c r="H10" s="207"/>
      <c r="I10" s="207"/>
      <c r="J10" s="207"/>
      <c r="K10" s="207"/>
      <c r="L10" s="207"/>
      <c r="M10" s="207"/>
      <c r="N10" s="207"/>
      <c r="O10" s="207"/>
      <c r="P10" s="207"/>
      <c r="Q10" s="207"/>
      <c r="R10" s="207"/>
      <c r="S10" s="184"/>
      <c r="T10" s="186"/>
      <c r="U10" s="31"/>
      <c r="V10" s="208" t="s">
        <v>52</v>
      </c>
      <c r="W10" s="209"/>
      <c r="X10" s="210"/>
    </row>
    <row r="11" spans="2:24" ht="21.75" customHeight="1">
      <c r="B11" s="112"/>
      <c r="C11" s="174"/>
      <c r="D11" s="177" t="e">
        <f>VLOOKUP(C11,$AB$40:$AC$46,2,FALSE)</f>
        <v>#N/A</v>
      </c>
      <c r="E11" s="180" t="e">
        <f>INDEX($AN$34:$AT$48,$D$4,D11+1)</f>
        <v>#N/A</v>
      </c>
      <c r="F11" s="217" t="s">
        <v>61</v>
      </c>
      <c r="G11" s="218"/>
      <c r="H11" s="56"/>
      <c r="I11" s="56"/>
      <c r="J11" s="56"/>
      <c r="K11" s="56"/>
      <c r="L11" s="56"/>
      <c r="M11" s="57"/>
      <c r="N11" s="56"/>
      <c r="O11" s="56"/>
      <c r="P11" s="56"/>
      <c r="Q11" s="56"/>
      <c r="R11" s="56"/>
      <c r="S11" s="57"/>
      <c r="T11" s="32">
        <f>SUM(H11:S11)</f>
        <v>0</v>
      </c>
      <c r="U11" s="33" t="e">
        <f>IF(V11&gt;0,T11,0)</f>
        <v>#N/A</v>
      </c>
      <c r="V11" s="168" t="e">
        <f>IF(E11*T13-T12&gt;0,E11*T13-T12,0)</f>
        <v>#N/A</v>
      </c>
      <c r="W11" s="169"/>
      <c r="X11" s="170"/>
    </row>
    <row r="12" spans="2:24" ht="26.25" customHeight="1">
      <c r="B12" s="165"/>
      <c r="C12" s="175"/>
      <c r="D12" s="178"/>
      <c r="E12" s="181"/>
      <c r="F12" s="221" t="s">
        <v>44</v>
      </c>
      <c r="G12" s="222"/>
      <c r="H12" s="34" t="e">
        <f aca="true" t="shared" si="0" ref="H12:S12">MIN($E$11*H13,H11)</f>
        <v>#N/A</v>
      </c>
      <c r="I12" s="34" t="e">
        <f t="shared" si="0"/>
        <v>#N/A</v>
      </c>
      <c r="J12" s="34" t="e">
        <f t="shared" si="0"/>
        <v>#N/A</v>
      </c>
      <c r="K12" s="34" t="e">
        <f t="shared" si="0"/>
        <v>#N/A</v>
      </c>
      <c r="L12" s="34" t="e">
        <f t="shared" si="0"/>
        <v>#N/A</v>
      </c>
      <c r="M12" s="35" t="e">
        <f t="shared" si="0"/>
        <v>#N/A</v>
      </c>
      <c r="N12" s="34" t="e">
        <f t="shared" si="0"/>
        <v>#N/A</v>
      </c>
      <c r="O12" s="34" t="e">
        <f t="shared" si="0"/>
        <v>#N/A</v>
      </c>
      <c r="P12" s="34" t="e">
        <f t="shared" si="0"/>
        <v>#N/A</v>
      </c>
      <c r="Q12" s="34" t="e">
        <f t="shared" si="0"/>
        <v>#N/A</v>
      </c>
      <c r="R12" s="34" t="e">
        <f t="shared" si="0"/>
        <v>#N/A</v>
      </c>
      <c r="S12" s="35" t="e">
        <f t="shared" si="0"/>
        <v>#N/A</v>
      </c>
      <c r="T12" s="36">
        <f>SUMIF(H12:S12,"&gt;=0",H12:S12)</f>
        <v>0</v>
      </c>
      <c r="U12" s="37"/>
      <c r="V12" s="171"/>
      <c r="W12" s="172"/>
      <c r="X12" s="173"/>
    </row>
    <row r="13" spans="2:24" ht="21" customHeight="1" thickBot="1">
      <c r="B13" s="166"/>
      <c r="C13" s="176"/>
      <c r="D13" s="179"/>
      <c r="E13" s="182"/>
      <c r="F13" s="219" t="s">
        <v>50</v>
      </c>
      <c r="G13" s="220"/>
      <c r="H13" s="58"/>
      <c r="I13" s="58"/>
      <c r="J13" s="58"/>
      <c r="K13" s="58"/>
      <c r="L13" s="58"/>
      <c r="M13" s="59"/>
      <c r="N13" s="59"/>
      <c r="O13" s="59"/>
      <c r="P13" s="59"/>
      <c r="Q13" s="59"/>
      <c r="R13" s="59"/>
      <c r="S13" s="60"/>
      <c r="T13" s="38">
        <f>SUM(H13:S13)</f>
        <v>0</v>
      </c>
      <c r="U13" s="39"/>
      <c r="V13" s="61" t="s">
        <v>125</v>
      </c>
      <c r="W13" s="40" t="s">
        <v>51</v>
      </c>
      <c r="X13" s="62" t="s">
        <v>125</v>
      </c>
    </row>
    <row r="14" spans="2:24" ht="21.75" customHeight="1">
      <c r="B14" s="112"/>
      <c r="C14" s="174"/>
      <c r="D14" s="177" t="e">
        <f>VLOOKUP(C14,$AB$40:$AC$46,2,FALSE)</f>
        <v>#N/A</v>
      </c>
      <c r="E14" s="180" t="e">
        <f>INDEX($AN$34:$AT$48,$D$4,D14+1)</f>
        <v>#N/A</v>
      </c>
      <c r="F14" s="217" t="s">
        <v>61</v>
      </c>
      <c r="G14" s="218"/>
      <c r="H14" s="56"/>
      <c r="I14" s="56"/>
      <c r="J14" s="56"/>
      <c r="K14" s="56"/>
      <c r="L14" s="56"/>
      <c r="M14" s="57"/>
      <c r="N14" s="56"/>
      <c r="O14" s="56"/>
      <c r="P14" s="56"/>
      <c r="Q14" s="56"/>
      <c r="R14" s="56"/>
      <c r="S14" s="57"/>
      <c r="T14" s="32">
        <f>SUM(H14:S14)</f>
        <v>0</v>
      </c>
      <c r="U14" s="33" t="e">
        <f>IF(V14&gt;0,T14,0)</f>
        <v>#N/A</v>
      </c>
      <c r="V14" s="193" t="e">
        <f>IF(E14*T16-T15&gt;0,E14*T16-T15,0)</f>
        <v>#N/A</v>
      </c>
      <c r="W14" s="194"/>
      <c r="X14" s="195"/>
    </row>
    <row r="15" spans="2:24" ht="26.25" customHeight="1">
      <c r="B15" s="165"/>
      <c r="C15" s="175"/>
      <c r="D15" s="178"/>
      <c r="E15" s="181"/>
      <c r="F15" s="221" t="s">
        <v>44</v>
      </c>
      <c r="G15" s="222"/>
      <c r="H15" s="34" t="e">
        <f>MIN($E$14*H16,H14)</f>
        <v>#N/A</v>
      </c>
      <c r="I15" s="34" t="e">
        <f aca="true" t="shared" si="1" ref="I15:S15">MIN($E$14*I16,I14)</f>
        <v>#N/A</v>
      </c>
      <c r="J15" s="34" t="e">
        <f>MIN($E$14*J16,J14)</f>
        <v>#N/A</v>
      </c>
      <c r="K15" s="34" t="e">
        <f t="shared" si="1"/>
        <v>#N/A</v>
      </c>
      <c r="L15" s="34" t="e">
        <f t="shared" si="1"/>
        <v>#N/A</v>
      </c>
      <c r="M15" s="35" t="e">
        <f t="shared" si="1"/>
        <v>#N/A</v>
      </c>
      <c r="N15" s="34" t="e">
        <f t="shared" si="1"/>
        <v>#N/A</v>
      </c>
      <c r="O15" s="34" t="e">
        <f t="shared" si="1"/>
        <v>#N/A</v>
      </c>
      <c r="P15" s="34" t="e">
        <f t="shared" si="1"/>
        <v>#N/A</v>
      </c>
      <c r="Q15" s="34" t="e">
        <f t="shared" si="1"/>
        <v>#N/A</v>
      </c>
      <c r="R15" s="34" t="e">
        <f t="shared" si="1"/>
        <v>#N/A</v>
      </c>
      <c r="S15" s="35" t="e">
        <f t="shared" si="1"/>
        <v>#N/A</v>
      </c>
      <c r="T15" s="36">
        <f>SUMIF(H15:S15,"&gt;=0",H15:S15)</f>
        <v>0</v>
      </c>
      <c r="U15" s="37"/>
      <c r="V15" s="196"/>
      <c r="W15" s="197"/>
      <c r="X15" s="198"/>
    </row>
    <row r="16" spans="2:24" ht="21" customHeight="1" thickBot="1">
      <c r="B16" s="166"/>
      <c r="C16" s="176"/>
      <c r="D16" s="179"/>
      <c r="E16" s="182"/>
      <c r="F16" s="219" t="s">
        <v>50</v>
      </c>
      <c r="G16" s="220"/>
      <c r="H16" s="58"/>
      <c r="I16" s="58"/>
      <c r="J16" s="58"/>
      <c r="K16" s="58"/>
      <c r="L16" s="58"/>
      <c r="M16" s="59"/>
      <c r="N16" s="59"/>
      <c r="O16" s="59"/>
      <c r="P16" s="59"/>
      <c r="Q16" s="59"/>
      <c r="R16" s="59"/>
      <c r="S16" s="60"/>
      <c r="T16" s="38">
        <f>SUM(H16:S16)</f>
        <v>0</v>
      </c>
      <c r="U16" s="39"/>
      <c r="V16" s="61" t="s">
        <v>59</v>
      </c>
      <c r="W16" s="40" t="s">
        <v>51</v>
      </c>
      <c r="X16" s="62" t="s">
        <v>59</v>
      </c>
    </row>
    <row r="17" spans="2:24" ht="21.75" customHeight="1">
      <c r="B17" s="112"/>
      <c r="C17" s="175"/>
      <c r="D17" s="178" t="e">
        <f>VLOOKUP(C17,$AB$40:$AC$46,2,FALSE)</f>
        <v>#N/A</v>
      </c>
      <c r="E17" s="181" t="e">
        <f>INDEX($AN$34:$AT$48,$D$4,D17+1)</f>
        <v>#N/A</v>
      </c>
      <c r="F17" s="217" t="s">
        <v>61</v>
      </c>
      <c r="G17" s="218"/>
      <c r="H17" s="56"/>
      <c r="I17" s="56"/>
      <c r="J17" s="56"/>
      <c r="K17" s="56"/>
      <c r="L17" s="56"/>
      <c r="M17" s="57"/>
      <c r="N17" s="56"/>
      <c r="O17" s="56"/>
      <c r="P17" s="56"/>
      <c r="Q17" s="56"/>
      <c r="R17" s="56"/>
      <c r="S17" s="57"/>
      <c r="T17" s="32">
        <f>SUM(H17:S17)</f>
        <v>0</v>
      </c>
      <c r="U17" s="33" t="e">
        <f>IF(V17&gt;0,T17,0)</f>
        <v>#N/A</v>
      </c>
      <c r="V17" s="193" t="e">
        <f>IF(E17*T19-T18&gt;0,E17*T19-T18,0)</f>
        <v>#N/A</v>
      </c>
      <c r="W17" s="194"/>
      <c r="X17" s="195"/>
    </row>
    <row r="18" spans="2:24" ht="26.25" customHeight="1">
      <c r="B18" s="165"/>
      <c r="C18" s="175"/>
      <c r="D18" s="178"/>
      <c r="E18" s="181"/>
      <c r="F18" s="221" t="s">
        <v>44</v>
      </c>
      <c r="G18" s="222"/>
      <c r="H18" s="34" t="e">
        <f>MIN($E$17*H19,H17)</f>
        <v>#N/A</v>
      </c>
      <c r="I18" s="34" t="e">
        <f aca="true" t="shared" si="2" ref="I18:S18">MIN($E$17*I19,I17)</f>
        <v>#N/A</v>
      </c>
      <c r="J18" s="34" t="e">
        <f t="shared" si="2"/>
        <v>#N/A</v>
      </c>
      <c r="K18" s="34" t="e">
        <f t="shared" si="2"/>
        <v>#N/A</v>
      </c>
      <c r="L18" s="34" t="e">
        <f t="shared" si="2"/>
        <v>#N/A</v>
      </c>
      <c r="M18" s="35" t="e">
        <f>MIN($E$17*M19,M17)</f>
        <v>#N/A</v>
      </c>
      <c r="N18" s="34" t="e">
        <f t="shared" si="2"/>
        <v>#N/A</v>
      </c>
      <c r="O18" s="34" t="e">
        <f t="shared" si="2"/>
        <v>#N/A</v>
      </c>
      <c r="P18" s="34" t="e">
        <f t="shared" si="2"/>
        <v>#N/A</v>
      </c>
      <c r="Q18" s="34" t="e">
        <f t="shared" si="2"/>
        <v>#N/A</v>
      </c>
      <c r="R18" s="34" t="e">
        <f t="shared" si="2"/>
        <v>#N/A</v>
      </c>
      <c r="S18" s="35" t="e">
        <f t="shared" si="2"/>
        <v>#N/A</v>
      </c>
      <c r="T18" s="36">
        <f>SUMIF(H18:S18,"&gt;=0",H18:S18)</f>
        <v>0</v>
      </c>
      <c r="U18" s="37"/>
      <c r="V18" s="196"/>
      <c r="W18" s="197"/>
      <c r="X18" s="198"/>
    </row>
    <row r="19" spans="2:24" ht="21" customHeight="1" thickBot="1">
      <c r="B19" s="166"/>
      <c r="C19" s="175"/>
      <c r="D19" s="178"/>
      <c r="E19" s="181"/>
      <c r="F19" s="219" t="s">
        <v>50</v>
      </c>
      <c r="G19" s="220"/>
      <c r="H19" s="58"/>
      <c r="I19" s="58"/>
      <c r="J19" s="58"/>
      <c r="K19" s="58"/>
      <c r="L19" s="58"/>
      <c r="M19" s="59"/>
      <c r="N19" s="59"/>
      <c r="O19" s="59"/>
      <c r="P19" s="59"/>
      <c r="Q19" s="59"/>
      <c r="R19" s="59"/>
      <c r="S19" s="60"/>
      <c r="T19" s="38">
        <f>SUM(H19:S19)</f>
        <v>0</v>
      </c>
      <c r="U19" s="39"/>
      <c r="V19" s="61" t="s">
        <v>59</v>
      </c>
      <c r="W19" s="40" t="s">
        <v>51</v>
      </c>
      <c r="X19" s="62" t="s">
        <v>59</v>
      </c>
    </row>
    <row r="20" spans="2:24" ht="21.75" customHeight="1">
      <c r="B20" s="112"/>
      <c r="C20" s="174"/>
      <c r="D20" s="177" t="e">
        <f>VLOOKUP(C20,$AB$40:$AC$46,2,FALSE)</f>
        <v>#N/A</v>
      </c>
      <c r="E20" s="180" t="e">
        <f>INDEX($AN$34:$AT$48,$D$4,D20+1)</f>
        <v>#N/A</v>
      </c>
      <c r="F20" s="217" t="s">
        <v>61</v>
      </c>
      <c r="G20" s="218"/>
      <c r="H20" s="56"/>
      <c r="I20" s="56"/>
      <c r="J20" s="56"/>
      <c r="K20" s="56"/>
      <c r="L20" s="56"/>
      <c r="M20" s="57"/>
      <c r="N20" s="56"/>
      <c r="O20" s="56"/>
      <c r="P20" s="56"/>
      <c r="Q20" s="56"/>
      <c r="R20" s="56"/>
      <c r="S20" s="57"/>
      <c r="T20" s="32">
        <f>SUM(H20:S20)</f>
        <v>0</v>
      </c>
      <c r="U20" s="33" t="e">
        <f>IF(V20&gt;0,T20,0)</f>
        <v>#N/A</v>
      </c>
      <c r="V20" s="193" t="e">
        <f>IF(E20*T22-T21&gt;0,E20*T22-T21,0)</f>
        <v>#N/A</v>
      </c>
      <c r="W20" s="194"/>
      <c r="X20" s="195"/>
    </row>
    <row r="21" spans="2:24" ht="26.25" customHeight="1">
      <c r="B21" s="165"/>
      <c r="C21" s="175"/>
      <c r="D21" s="178"/>
      <c r="E21" s="181"/>
      <c r="F21" s="221" t="s">
        <v>44</v>
      </c>
      <c r="G21" s="222"/>
      <c r="H21" s="34" t="e">
        <f>MIN($E$20*H22,H20)</f>
        <v>#N/A</v>
      </c>
      <c r="I21" s="34" t="e">
        <f aca="true" t="shared" si="3" ref="I21:S21">MIN($E$20*I22,I20)</f>
        <v>#N/A</v>
      </c>
      <c r="J21" s="34" t="e">
        <f t="shared" si="3"/>
        <v>#N/A</v>
      </c>
      <c r="K21" s="34" t="e">
        <f t="shared" si="3"/>
        <v>#N/A</v>
      </c>
      <c r="L21" s="34" t="e">
        <f t="shared" si="3"/>
        <v>#N/A</v>
      </c>
      <c r="M21" s="35" t="e">
        <f t="shared" si="3"/>
        <v>#N/A</v>
      </c>
      <c r="N21" s="34" t="e">
        <f t="shared" si="3"/>
        <v>#N/A</v>
      </c>
      <c r="O21" s="34" t="e">
        <f t="shared" si="3"/>
        <v>#N/A</v>
      </c>
      <c r="P21" s="34" t="e">
        <f t="shared" si="3"/>
        <v>#N/A</v>
      </c>
      <c r="Q21" s="34" t="e">
        <f t="shared" si="3"/>
        <v>#N/A</v>
      </c>
      <c r="R21" s="34" t="e">
        <f t="shared" si="3"/>
        <v>#N/A</v>
      </c>
      <c r="S21" s="35" t="e">
        <f t="shared" si="3"/>
        <v>#N/A</v>
      </c>
      <c r="T21" s="36">
        <f>SUMIF(H21:S21,"&gt;=0",H21:S21)</f>
        <v>0</v>
      </c>
      <c r="U21" s="37"/>
      <c r="V21" s="196"/>
      <c r="W21" s="197"/>
      <c r="X21" s="198"/>
    </row>
    <row r="22" spans="2:24" ht="21" customHeight="1" thickBot="1">
      <c r="B22" s="166"/>
      <c r="C22" s="176"/>
      <c r="D22" s="179"/>
      <c r="E22" s="182"/>
      <c r="F22" s="219" t="s">
        <v>50</v>
      </c>
      <c r="G22" s="220"/>
      <c r="H22" s="58"/>
      <c r="I22" s="58"/>
      <c r="J22" s="58"/>
      <c r="K22" s="58"/>
      <c r="L22" s="58"/>
      <c r="M22" s="59"/>
      <c r="N22" s="59"/>
      <c r="O22" s="59"/>
      <c r="P22" s="59"/>
      <c r="Q22" s="59"/>
      <c r="R22" s="59"/>
      <c r="S22" s="60"/>
      <c r="T22" s="38">
        <f>SUM(H22:S22)</f>
        <v>0</v>
      </c>
      <c r="U22" s="39"/>
      <c r="V22" s="61" t="s">
        <v>59</v>
      </c>
      <c r="W22" s="40" t="s">
        <v>51</v>
      </c>
      <c r="X22" s="62" t="s">
        <v>59</v>
      </c>
    </row>
    <row r="23" spans="2:24" ht="21.75" customHeight="1">
      <c r="B23" s="112"/>
      <c r="C23" s="174"/>
      <c r="D23" s="177" t="e">
        <f>VLOOKUP(C23,$AB$40:$AC$46,2,FALSE)</f>
        <v>#N/A</v>
      </c>
      <c r="E23" s="180" t="e">
        <f>INDEX($AN$34:$AT$48,$D$4,D23+1)</f>
        <v>#N/A</v>
      </c>
      <c r="F23" s="217" t="s">
        <v>61</v>
      </c>
      <c r="G23" s="218"/>
      <c r="H23" s="56"/>
      <c r="I23" s="56"/>
      <c r="J23" s="56"/>
      <c r="K23" s="56"/>
      <c r="L23" s="56"/>
      <c r="M23" s="57"/>
      <c r="N23" s="56"/>
      <c r="O23" s="56"/>
      <c r="P23" s="56"/>
      <c r="Q23" s="56"/>
      <c r="R23" s="56"/>
      <c r="S23" s="57"/>
      <c r="T23" s="32">
        <f>SUM(H23:S23)</f>
        <v>0</v>
      </c>
      <c r="U23" s="33" t="e">
        <f>IF(V23&gt;0,T23,0)</f>
        <v>#N/A</v>
      </c>
      <c r="V23" s="193" t="e">
        <f>IF(E23*T25-T24&gt;0,E23*T25-T24,0)</f>
        <v>#N/A</v>
      </c>
      <c r="W23" s="194"/>
      <c r="X23" s="195"/>
    </row>
    <row r="24" spans="2:24" ht="26.25" customHeight="1">
      <c r="B24" s="165"/>
      <c r="C24" s="175"/>
      <c r="D24" s="178"/>
      <c r="E24" s="181"/>
      <c r="F24" s="221" t="s">
        <v>44</v>
      </c>
      <c r="G24" s="222"/>
      <c r="H24" s="34" t="e">
        <f>MIN($E$23*H25,H23)</f>
        <v>#N/A</v>
      </c>
      <c r="I24" s="34" t="e">
        <f aca="true" t="shared" si="4" ref="I24:S24">MIN($E$23*I25,I23)</f>
        <v>#N/A</v>
      </c>
      <c r="J24" s="34" t="e">
        <f t="shared" si="4"/>
        <v>#N/A</v>
      </c>
      <c r="K24" s="34" t="e">
        <f t="shared" si="4"/>
        <v>#N/A</v>
      </c>
      <c r="L24" s="34" t="e">
        <f t="shared" si="4"/>
        <v>#N/A</v>
      </c>
      <c r="M24" s="35" t="e">
        <f t="shared" si="4"/>
        <v>#N/A</v>
      </c>
      <c r="N24" s="34" t="e">
        <f t="shared" si="4"/>
        <v>#N/A</v>
      </c>
      <c r="O24" s="34" t="e">
        <f t="shared" si="4"/>
        <v>#N/A</v>
      </c>
      <c r="P24" s="34" t="e">
        <f t="shared" si="4"/>
        <v>#N/A</v>
      </c>
      <c r="Q24" s="34" t="e">
        <f t="shared" si="4"/>
        <v>#N/A</v>
      </c>
      <c r="R24" s="34" t="e">
        <f t="shared" si="4"/>
        <v>#N/A</v>
      </c>
      <c r="S24" s="35" t="e">
        <f t="shared" si="4"/>
        <v>#N/A</v>
      </c>
      <c r="T24" s="36">
        <f>SUMIF(H24:S24,"&gt;=0",H24:S24)</f>
        <v>0</v>
      </c>
      <c r="U24" s="37"/>
      <c r="V24" s="196"/>
      <c r="W24" s="197"/>
      <c r="X24" s="198"/>
    </row>
    <row r="25" spans="2:24" ht="21" customHeight="1" thickBot="1">
      <c r="B25" s="166"/>
      <c r="C25" s="176"/>
      <c r="D25" s="179"/>
      <c r="E25" s="182"/>
      <c r="F25" s="219" t="s">
        <v>50</v>
      </c>
      <c r="G25" s="220"/>
      <c r="H25" s="58"/>
      <c r="I25" s="58"/>
      <c r="J25" s="58"/>
      <c r="K25" s="58"/>
      <c r="L25" s="58"/>
      <c r="M25" s="59"/>
      <c r="N25" s="59"/>
      <c r="O25" s="59"/>
      <c r="P25" s="59"/>
      <c r="Q25" s="59"/>
      <c r="R25" s="59"/>
      <c r="S25" s="60"/>
      <c r="T25" s="38">
        <f>SUM(H25:S25)</f>
        <v>0</v>
      </c>
      <c r="U25" s="39"/>
      <c r="V25" s="61" t="s">
        <v>59</v>
      </c>
      <c r="W25" s="40" t="s">
        <v>51</v>
      </c>
      <c r="X25" s="62" t="s">
        <v>59</v>
      </c>
    </row>
    <row r="26" spans="2:25" s="6" customFormat="1" ht="18.75" customHeight="1" thickBot="1">
      <c r="B26" s="41" t="s">
        <v>55</v>
      </c>
      <c r="C26" s="2"/>
      <c r="D26" s="2"/>
      <c r="E26" s="2"/>
      <c r="F26" s="42"/>
      <c r="G26" s="42"/>
      <c r="H26" s="234" t="s">
        <v>40</v>
      </c>
      <c r="I26" s="235"/>
      <c r="J26" s="235"/>
      <c r="K26" s="235"/>
      <c r="L26" s="235"/>
      <c r="M26" s="235"/>
      <c r="N26" s="235"/>
      <c r="O26" s="235"/>
      <c r="P26" s="235"/>
      <c r="Q26" s="235"/>
      <c r="R26" s="235"/>
      <c r="S26" s="236"/>
      <c r="T26" s="43">
        <f>T11+T14+T17+T20+T23</f>
        <v>0</v>
      </c>
      <c r="U26" s="44"/>
      <c r="V26" s="199">
        <f>SUMIF(V11:X25,"&gt;=0",V11:X25)</f>
        <v>0</v>
      </c>
      <c r="W26" s="200"/>
      <c r="X26" s="201"/>
      <c r="Y26" s="5"/>
    </row>
    <row r="27" spans="2:25" s="46" customFormat="1" ht="13.5" customHeight="1">
      <c r="B27" s="167" t="s">
        <v>134</v>
      </c>
      <c r="C27" s="167"/>
      <c r="D27" s="167"/>
      <c r="E27" s="167"/>
      <c r="F27" s="167"/>
      <c r="G27" s="167"/>
      <c r="H27" s="167"/>
      <c r="I27" s="167"/>
      <c r="J27" s="167"/>
      <c r="K27" s="167"/>
      <c r="L27" s="167"/>
      <c r="M27" s="167"/>
      <c r="N27" s="167"/>
      <c r="O27" s="167"/>
      <c r="P27" s="167"/>
      <c r="Q27" s="167"/>
      <c r="R27" s="167"/>
      <c r="S27" s="167"/>
      <c r="T27" s="167"/>
      <c r="U27" s="167"/>
      <c r="V27" s="167"/>
      <c r="W27" s="167"/>
      <c r="X27" s="167"/>
      <c r="Y27" s="45"/>
    </row>
    <row r="28" spans="2:25" s="46" customFormat="1" ht="13.5" customHeight="1">
      <c r="B28" s="190" t="s">
        <v>126</v>
      </c>
      <c r="C28" s="190"/>
      <c r="D28" s="190"/>
      <c r="E28" s="190"/>
      <c r="F28" s="190"/>
      <c r="G28" s="190"/>
      <c r="H28" s="190"/>
      <c r="I28" s="190"/>
      <c r="J28" s="190"/>
      <c r="K28" s="190"/>
      <c r="L28" s="190"/>
      <c r="M28" s="190"/>
      <c r="N28" s="190"/>
      <c r="O28" s="190"/>
      <c r="P28" s="190"/>
      <c r="Q28" s="190"/>
      <c r="R28" s="190"/>
      <c r="S28" s="190"/>
      <c r="T28" s="190"/>
      <c r="U28" s="190"/>
      <c r="V28" s="190"/>
      <c r="W28" s="190"/>
      <c r="X28" s="190"/>
      <c r="Y28" s="45"/>
    </row>
    <row r="29" spans="2:25" s="46" customFormat="1" ht="13.5" customHeight="1">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45"/>
    </row>
    <row r="30" spans="2:24" s="47" customFormat="1" ht="13.5" customHeight="1">
      <c r="B30" s="191" t="s">
        <v>62</v>
      </c>
      <c r="C30" s="192"/>
      <c r="D30" s="192"/>
      <c r="E30" s="192"/>
      <c r="F30" s="192"/>
      <c r="G30" s="192"/>
      <c r="H30" s="192"/>
      <c r="I30" s="192"/>
      <c r="J30" s="192"/>
      <c r="K30" s="192"/>
      <c r="L30" s="192"/>
      <c r="M30" s="192"/>
      <c r="N30" s="192"/>
      <c r="O30" s="192"/>
      <c r="P30" s="192"/>
      <c r="Q30" s="192"/>
      <c r="R30" s="192"/>
      <c r="S30" s="192"/>
      <c r="T30" s="192"/>
      <c r="U30" s="192"/>
      <c r="V30" s="192"/>
      <c r="W30" s="192"/>
      <c r="X30" s="192"/>
    </row>
    <row r="31" spans="2:24" ht="13.5" customHeight="1" thickBot="1">
      <c r="B31" s="233" t="s">
        <v>135</v>
      </c>
      <c r="C31" s="190"/>
      <c r="D31" s="190"/>
      <c r="E31" s="190"/>
      <c r="F31" s="190"/>
      <c r="G31" s="190"/>
      <c r="H31" s="190"/>
      <c r="I31" s="190"/>
      <c r="J31" s="190"/>
      <c r="K31" s="190"/>
      <c r="L31" s="190"/>
      <c r="M31" s="190"/>
      <c r="N31" s="190"/>
      <c r="O31" s="190"/>
      <c r="P31" s="190"/>
      <c r="Q31" s="190"/>
      <c r="R31" s="190"/>
      <c r="S31" s="190"/>
      <c r="T31" s="190"/>
      <c r="U31" s="190"/>
      <c r="V31" s="190"/>
      <c r="W31" s="190"/>
      <c r="X31" s="190"/>
    </row>
    <row r="32" spans="2:46" ht="14.25" customHeight="1">
      <c r="B32" s="190" t="s">
        <v>116</v>
      </c>
      <c r="C32" s="167"/>
      <c r="D32" s="167"/>
      <c r="E32" s="167"/>
      <c r="F32" s="167"/>
      <c r="G32" s="167"/>
      <c r="H32" s="167"/>
      <c r="I32" s="167"/>
      <c r="J32" s="167"/>
      <c r="K32" s="167"/>
      <c r="L32" s="167"/>
      <c r="M32" s="167"/>
      <c r="N32" s="167"/>
      <c r="O32" s="167"/>
      <c r="P32" s="167"/>
      <c r="Q32" s="167"/>
      <c r="R32" s="167"/>
      <c r="S32" s="167"/>
      <c r="T32" s="167"/>
      <c r="U32" s="167"/>
      <c r="V32" s="167"/>
      <c r="W32" s="167"/>
      <c r="X32" s="167"/>
      <c r="AB32" s="48"/>
      <c r="AC32" s="49"/>
      <c r="AD32" s="49" t="s">
        <v>20</v>
      </c>
      <c r="AE32" s="49" t="s">
        <v>21</v>
      </c>
      <c r="AF32" s="49" t="s">
        <v>22</v>
      </c>
      <c r="AG32" s="49" t="s">
        <v>23</v>
      </c>
      <c r="AH32" s="49" t="s">
        <v>24</v>
      </c>
      <c r="AI32" s="49"/>
      <c r="AJ32" s="49"/>
      <c r="AK32" s="49"/>
      <c r="AL32" s="49"/>
      <c r="AM32" s="49"/>
      <c r="AN32" s="49" t="s">
        <v>16</v>
      </c>
      <c r="AO32" s="49" t="s">
        <v>25</v>
      </c>
      <c r="AP32" s="49" t="s">
        <v>26</v>
      </c>
      <c r="AQ32" s="49" t="s">
        <v>27</v>
      </c>
      <c r="AR32" s="49" t="s">
        <v>28</v>
      </c>
      <c r="AS32" s="49" t="s">
        <v>29</v>
      </c>
      <c r="AT32" s="50" t="s">
        <v>30</v>
      </c>
    </row>
    <row r="33" spans="28:46" ht="24" customHeight="1">
      <c r="AB33" s="51"/>
      <c r="AC33" s="21"/>
      <c r="AD33" s="21">
        <v>2</v>
      </c>
      <c r="AE33" s="21">
        <v>3</v>
      </c>
      <c r="AF33" s="21">
        <v>4</v>
      </c>
      <c r="AG33" s="21">
        <v>5</v>
      </c>
      <c r="AH33" s="21">
        <v>6</v>
      </c>
      <c r="AI33" s="21"/>
      <c r="AJ33" s="21"/>
      <c r="AK33" s="21"/>
      <c r="AL33" s="21"/>
      <c r="AM33" s="21"/>
      <c r="AN33" s="21">
        <v>0</v>
      </c>
      <c r="AO33" s="21">
        <v>1</v>
      </c>
      <c r="AP33" s="21">
        <v>2</v>
      </c>
      <c r="AQ33" s="21">
        <v>3</v>
      </c>
      <c r="AR33" s="21">
        <v>4</v>
      </c>
      <c r="AS33" s="21">
        <v>5</v>
      </c>
      <c r="AT33" s="52">
        <v>6</v>
      </c>
    </row>
    <row r="34" spans="28:46" ht="24" customHeight="1">
      <c r="AB34" s="51" t="s">
        <v>31</v>
      </c>
      <c r="AC34" s="21">
        <v>1</v>
      </c>
      <c r="AD34" s="21">
        <v>1</v>
      </c>
      <c r="AE34" s="21">
        <v>2</v>
      </c>
      <c r="AF34" s="21">
        <v>3</v>
      </c>
      <c r="AG34" s="21">
        <v>4</v>
      </c>
      <c r="AH34" s="21">
        <v>5</v>
      </c>
      <c r="AI34" s="21"/>
      <c r="AJ34" s="21"/>
      <c r="AK34" s="21" t="s">
        <v>31</v>
      </c>
      <c r="AL34" s="21" t="s">
        <v>20</v>
      </c>
      <c r="AM34" s="21">
        <v>1</v>
      </c>
      <c r="AN34" s="21">
        <v>108000</v>
      </c>
      <c r="AO34" s="21">
        <v>108000</v>
      </c>
      <c r="AP34" s="21">
        <v>122000</v>
      </c>
      <c r="AQ34" s="21">
        <v>127000</v>
      </c>
      <c r="AR34" s="21">
        <v>151000</v>
      </c>
      <c r="AS34" s="21">
        <v>188000</v>
      </c>
      <c r="AT34" s="52">
        <v>215000</v>
      </c>
    </row>
    <row r="35" spans="28:46" ht="24" customHeight="1">
      <c r="AB35" s="51" t="s">
        <v>32</v>
      </c>
      <c r="AC35" s="21">
        <v>2</v>
      </c>
      <c r="AD35" s="21">
        <v>6</v>
      </c>
      <c r="AE35" s="21">
        <v>7</v>
      </c>
      <c r="AF35" s="21">
        <v>8</v>
      </c>
      <c r="AG35" s="21">
        <v>9</v>
      </c>
      <c r="AH35" s="21">
        <v>10</v>
      </c>
      <c r="AI35" s="21"/>
      <c r="AJ35" s="21"/>
      <c r="AK35" s="21" t="s">
        <v>31</v>
      </c>
      <c r="AL35" s="21" t="s">
        <v>21</v>
      </c>
      <c r="AM35" s="21">
        <v>2</v>
      </c>
      <c r="AN35" s="21">
        <v>108000</v>
      </c>
      <c r="AO35" s="21">
        <v>108000</v>
      </c>
      <c r="AP35" s="21">
        <v>122000</v>
      </c>
      <c r="AQ35" s="21">
        <v>127000</v>
      </c>
      <c r="AR35" s="21">
        <v>151000</v>
      </c>
      <c r="AS35" s="21">
        <v>188000</v>
      </c>
      <c r="AT35" s="52">
        <v>215000</v>
      </c>
    </row>
    <row r="36" spans="28:46" ht="24" customHeight="1">
      <c r="AB36" s="51" t="s">
        <v>33</v>
      </c>
      <c r="AC36" s="21">
        <v>3</v>
      </c>
      <c r="AD36" s="21">
        <v>11</v>
      </c>
      <c r="AE36" s="21">
        <v>12</v>
      </c>
      <c r="AF36" s="21">
        <v>13</v>
      </c>
      <c r="AG36" s="21">
        <v>14</v>
      </c>
      <c r="AH36" s="21">
        <v>15</v>
      </c>
      <c r="AI36" s="21"/>
      <c r="AJ36" s="21"/>
      <c r="AK36" s="21" t="s">
        <v>31</v>
      </c>
      <c r="AL36" s="21" t="s">
        <v>22</v>
      </c>
      <c r="AM36" s="21">
        <v>3</v>
      </c>
      <c r="AN36" s="21">
        <v>108000</v>
      </c>
      <c r="AO36" s="21">
        <v>108000</v>
      </c>
      <c r="AP36" s="21">
        <v>122000</v>
      </c>
      <c r="AQ36" s="21">
        <v>127000</v>
      </c>
      <c r="AR36" s="21">
        <v>151000</v>
      </c>
      <c r="AS36" s="21">
        <v>188000</v>
      </c>
      <c r="AT36" s="52">
        <v>215000</v>
      </c>
    </row>
    <row r="37" spans="28:46" ht="24" customHeight="1">
      <c r="AB37" s="51"/>
      <c r="AC37" s="21"/>
      <c r="AD37" s="21"/>
      <c r="AE37" s="21"/>
      <c r="AF37" s="21"/>
      <c r="AG37" s="21"/>
      <c r="AH37" s="21"/>
      <c r="AI37" s="21"/>
      <c r="AJ37" s="21"/>
      <c r="AK37" s="21" t="s">
        <v>31</v>
      </c>
      <c r="AL37" s="21" t="s">
        <v>23</v>
      </c>
      <c r="AM37" s="21">
        <v>4</v>
      </c>
      <c r="AN37" s="21">
        <v>93000</v>
      </c>
      <c r="AO37" s="21">
        <v>93000</v>
      </c>
      <c r="AP37" s="21">
        <v>107000</v>
      </c>
      <c r="AQ37" s="21">
        <v>126000</v>
      </c>
      <c r="AR37" s="21">
        <v>146000</v>
      </c>
      <c r="AS37" s="21">
        <v>177000</v>
      </c>
      <c r="AT37" s="52">
        <v>204000</v>
      </c>
    </row>
    <row r="38" spans="28:46" ht="24" customHeight="1">
      <c r="AB38" s="51"/>
      <c r="AC38" s="21"/>
      <c r="AD38" s="21"/>
      <c r="AE38" s="21"/>
      <c r="AF38" s="21"/>
      <c r="AG38" s="21"/>
      <c r="AH38" s="21"/>
      <c r="AI38" s="21"/>
      <c r="AJ38" s="21"/>
      <c r="AK38" s="21" t="s">
        <v>31</v>
      </c>
      <c r="AL38" s="21" t="s">
        <v>24</v>
      </c>
      <c r="AM38" s="21">
        <v>5</v>
      </c>
      <c r="AN38" s="21">
        <v>83000</v>
      </c>
      <c r="AO38" s="21">
        <v>83000</v>
      </c>
      <c r="AP38" s="21">
        <v>97000</v>
      </c>
      <c r="AQ38" s="21">
        <v>119000</v>
      </c>
      <c r="AR38" s="21">
        <v>139000</v>
      </c>
      <c r="AS38" s="21">
        <v>170000</v>
      </c>
      <c r="AT38" s="52">
        <v>199000</v>
      </c>
    </row>
    <row r="39" spans="28:46" ht="24" customHeight="1">
      <c r="AB39" s="51"/>
      <c r="AC39" s="21"/>
      <c r="AD39" s="21"/>
      <c r="AE39" s="21"/>
      <c r="AF39" s="21"/>
      <c r="AG39" s="21"/>
      <c r="AH39" s="21"/>
      <c r="AI39" s="21"/>
      <c r="AJ39" s="21"/>
      <c r="AK39" s="21" t="s">
        <v>32</v>
      </c>
      <c r="AL39" s="21" t="s">
        <v>20</v>
      </c>
      <c r="AM39" s="21">
        <v>6</v>
      </c>
      <c r="AN39" s="21">
        <v>94000</v>
      </c>
      <c r="AO39" s="21">
        <v>94000</v>
      </c>
      <c r="AP39" s="21">
        <v>107000</v>
      </c>
      <c r="AQ39" s="21">
        <v>112000</v>
      </c>
      <c r="AR39" s="21">
        <v>136000</v>
      </c>
      <c r="AS39" s="21">
        <v>172000</v>
      </c>
      <c r="AT39" s="52">
        <v>200000</v>
      </c>
    </row>
    <row r="40" spans="28:46" ht="24" customHeight="1">
      <c r="AB40" s="51" t="s">
        <v>41</v>
      </c>
      <c r="AC40" s="21">
        <v>0</v>
      </c>
      <c r="AD40" s="21"/>
      <c r="AE40" s="21"/>
      <c r="AF40" s="21"/>
      <c r="AG40" s="21"/>
      <c r="AH40" s="21"/>
      <c r="AI40" s="21"/>
      <c r="AJ40" s="21"/>
      <c r="AK40" s="21" t="s">
        <v>32</v>
      </c>
      <c r="AL40" s="21" t="s">
        <v>21</v>
      </c>
      <c r="AM40" s="21">
        <v>7</v>
      </c>
      <c r="AN40" s="21">
        <v>94000</v>
      </c>
      <c r="AO40" s="21">
        <v>94000</v>
      </c>
      <c r="AP40" s="21">
        <v>107000</v>
      </c>
      <c r="AQ40" s="21">
        <v>112000</v>
      </c>
      <c r="AR40" s="21">
        <v>136000</v>
      </c>
      <c r="AS40" s="21">
        <v>172000</v>
      </c>
      <c r="AT40" s="52">
        <v>200000</v>
      </c>
    </row>
    <row r="41" spans="28:46" ht="24" customHeight="1">
      <c r="AB41" s="51" t="s">
        <v>34</v>
      </c>
      <c r="AC41" s="21">
        <v>1</v>
      </c>
      <c r="AD41" s="21"/>
      <c r="AE41" s="21"/>
      <c r="AF41" s="21"/>
      <c r="AG41" s="21"/>
      <c r="AH41" s="21"/>
      <c r="AI41" s="21"/>
      <c r="AJ41" s="21"/>
      <c r="AK41" s="21" t="s">
        <v>32</v>
      </c>
      <c r="AL41" s="21" t="s">
        <v>22</v>
      </c>
      <c r="AM41" s="21">
        <v>8</v>
      </c>
      <c r="AN41" s="21">
        <v>94000</v>
      </c>
      <c r="AO41" s="21">
        <v>94000</v>
      </c>
      <c r="AP41" s="21">
        <v>107000</v>
      </c>
      <c r="AQ41" s="21">
        <v>112000</v>
      </c>
      <c r="AR41" s="21">
        <v>136000</v>
      </c>
      <c r="AS41" s="21">
        <v>172000</v>
      </c>
      <c r="AT41" s="52">
        <v>200000</v>
      </c>
    </row>
    <row r="42" spans="28:46" ht="24" customHeight="1">
      <c r="AB42" s="51" t="s">
        <v>35</v>
      </c>
      <c r="AC42" s="21">
        <v>2</v>
      </c>
      <c r="AD42" s="21"/>
      <c r="AE42" s="21"/>
      <c r="AF42" s="21"/>
      <c r="AG42" s="21"/>
      <c r="AH42" s="21"/>
      <c r="AI42" s="21"/>
      <c r="AJ42" s="21"/>
      <c r="AK42" s="21" t="s">
        <v>32</v>
      </c>
      <c r="AL42" s="21" t="s">
        <v>23</v>
      </c>
      <c r="AM42" s="21">
        <v>9</v>
      </c>
      <c r="AN42" s="21">
        <v>79000</v>
      </c>
      <c r="AO42" s="21">
        <v>79000</v>
      </c>
      <c r="AP42" s="21">
        <v>92000</v>
      </c>
      <c r="AQ42" s="21">
        <v>111000</v>
      </c>
      <c r="AR42" s="21">
        <v>131000</v>
      </c>
      <c r="AS42" s="21">
        <v>161000</v>
      </c>
      <c r="AT42" s="52">
        <v>189000</v>
      </c>
    </row>
    <row r="43" spans="28:46" ht="24" customHeight="1">
      <c r="AB43" s="51" t="s">
        <v>36</v>
      </c>
      <c r="AC43" s="21">
        <v>3</v>
      </c>
      <c r="AD43" s="21"/>
      <c r="AE43" s="21"/>
      <c r="AF43" s="21"/>
      <c r="AG43" s="21"/>
      <c r="AH43" s="21"/>
      <c r="AI43" s="21"/>
      <c r="AJ43" s="21"/>
      <c r="AK43" s="21" t="s">
        <v>32</v>
      </c>
      <c r="AL43" s="21" t="s">
        <v>24</v>
      </c>
      <c r="AM43" s="21">
        <v>10</v>
      </c>
      <c r="AN43" s="21">
        <v>69000</v>
      </c>
      <c r="AO43" s="21">
        <v>69000</v>
      </c>
      <c r="AP43" s="21">
        <v>82000</v>
      </c>
      <c r="AQ43" s="21">
        <v>104000</v>
      </c>
      <c r="AR43" s="21">
        <v>124000</v>
      </c>
      <c r="AS43" s="21">
        <v>154000</v>
      </c>
      <c r="AT43" s="52">
        <v>184000</v>
      </c>
    </row>
    <row r="44" spans="28:46" ht="24" customHeight="1">
      <c r="AB44" s="51" t="s">
        <v>37</v>
      </c>
      <c r="AC44" s="21">
        <v>4</v>
      </c>
      <c r="AD44" s="21"/>
      <c r="AE44" s="21"/>
      <c r="AF44" s="21"/>
      <c r="AG44" s="21"/>
      <c r="AH44" s="21"/>
      <c r="AI44" s="21"/>
      <c r="AJ44" s="21"/>
      <c r="AK44" s="21" t="s">
        <v>33</v>
      </c>
      <c r="AL44" s="21" t="s">
        <v>20</v>
      </c>
      <c r="AM44" s="21">
        <v>11</v>
      </c>
      <c r="AN44" s="21">
        <v>85000</v>
      </c>
      <c r="AO44" s="21">
        <v>85000</v>
      </c>
      <c r="AP44" s="21">
        <v>97000</v>
      </c>
      <c r="AQ44" s="21">
        <v>102000</v>
      </c>
      <c r="AR44" s="21">
        <v>126000</v>
      </c>
      <c r="AS44" s="21">
        <v>162000</v>
      </c>
      <c r="AT44" s="52">
        <v>190000</v>
      </c>
    </row>
    <row r="45" spans="28:46" ht="24" customHeight="1">
      <c r="AB45" s="51" t="s">
        <v>38</v>
      </c>
      <c r="AC45" s="21">
        <v>5</v>
      </c>
      <c r="AD45" s="21"/>
      <c r="AE45" s="21"/>
      <c r="AF45" s="21"/>
      <c r="AG45" s="21"/>
      <c r="AH45" s="21"/>
      <c r="AI45" s="21"/>
      <c r="AJ45" s="21"/>
      <c r="AK45" s="21" t="s">
        <v>33</v>
      </c>
      <c r="AL45" s="21" t="s">
        <v>21</v>
      </c>
      <c r="AM45" s="21">
        <v>12</v>
      </c>
      <c r="AN45" s="21">
        <v>85000</v>
      </c>
      <c r="AO45" s="21">
        <v>85000</v>
      </c>
      <c r="AP45" s="21">
        <v>97000</v>
      </c>
      <c r="AQ45" s="21">
        <v>102000</v>
      </c>
      <c r="AR45" s="21">
        <v>126000</v>
      </c>
      <c r="AS45" s="21">
        <v>162000</v>
      </c>
      <c r="AT45" s="52">
        <v>190000</v>
      </c>
    </row>
    <row r="46" spans="28:46" ht="24" customHeight="1">
      <c r="AB46" s="51" t="s">
        <v>39</v>
      </c>
      <c r="AC46" s="21">
        <v>6</v>
      </c>
      <c r="AD46" s="21"/>
      <c r="AE46" s="21"/>
      <c r="AF46" s="21"/>
      <c r="AG46" s="21"/>
      <c r="AH46" s="21"/>
      <c r="AI46" s="21"/>
      <c r="AJ46" s="21"/>
      <c r="AK46" s="21" t="s">
        <v>33</v>
      </c>
      <c r="AL46" s="21" t="s">
        <v>22</v>
      </c>
      <c r="AM46" s="21">
        <v>13</v>
      </c>
      <c r="AN46" s="21">
        <v>85000</v>
      </c>
      <c r="AO46" s="21">
        <v>85000</v>
      </c>
      <c r="AP46" s="21">
        <v>97000</v>
      </c>
      <c r="AQ46" s="21">
        <v>102000</v>
      </c>
      <c r="AR46" s="21">
        <v>126000</v>
      </c>
      <c r="AS46" s="21">
        <v>162000</v>
      </c>
      <c r="AT46" s="52">
        <v>190000</v>
      </c>
    </row>
    <row r="47" spans="28:46" ht="24" customHeight="1">
      <c r="AB47" s="51"/>
      <c r="AC47" s="21"/>
      <c r="AD47" s="21"/>
      <c r="AE47" s="21"/>
      <c r="AF47" s="21"/>
      <c r="AG47" s="21"/>
      <c r="AH47" s="21"/>
      <c r="AI47" s="21"/>
      <c r="AJ47" s="21"/>
      <c r="AK47" s="21" t="s">
        <v>33</v>
      </c>
      <c r="AL47" s="21" t="s">
        <v>23</v>
      </c>
      <c r="AM47" s="21">
        <v>14</v>
      </c>
      <c r="AN47" s="21">
        <v>70000</v>
      </c>
      <c r="AO47" s="21">
        <v>70000</v>
      </c>
      <c r="AP47" s="21">
        <v>82000</v>
      </c>
      <c r="AQ47" s="21">
        <v>101000</v>
      </c>
      <c r="AR47" s="21">
        <v>121000</v>
      </c>
      <c r="AS47" s="21">
        <v>151000</v>
      </c>
      <c r="AT47" s="52">
        <v>179000</v>
      </c>
    </row>
    <row r="48" spans="28:46" ht="24" customHeight="1" thickBot="1">
      <c r="AB48" s="53"/>
      <c r="AC48" s="54"/>
      <c r="AD48" s="54"/>
      <c r="AE48" s="54"/>
      <c r="AF48" s="54"/>
      <c r="AG48" s="54"/>
      <c r="AH48" s="54"/>
      <c r="AI48" s="54"/>
      <c r="AJ48" s="54"/>
      <c r="AK48" s="54" t="s">
        <v>33</v>
      </c>
      <c r="AL48" s="54" t="s">
        <v>24</v>
      </c>
      <c r="AM48" s="54">
        <v>15</v>
      </c>
      <c r="AN48" s="54">
        <v>60000</v>
      </c>
      <c r="AO48" s="54">
        <v>60000</v>
      </c>
      <c r="AP48" s="54">
        <v>72000</v>
      </c>
      <c r="AQ48" s="54">
        <v>94000</v>
      </c>
      <c r="AR48" s="54">
        <v>114000</v>
      </c>
      <c r="AS48" s="54">
        <v>144000</v>
      </c>
      <c r="AT48" s="55">
        <v>174000</v>
      </c>
    </row>
  </sheetData>
  <sheetProtection selectLockedCells="1"/>
  <mergeCells count="77">
    <mergeCell ref="O9:O10"/>
    <mergeCell ref="B9:B10"/>
    <mergeCell ref="S9:S10"/>
    <mergeCell ref="B4:C4"/>
    <mergeCell ref="E4:G4"/>
    <mergeCell ref="K4:L4"/>
    <mergeCell ref="M4:N4"/>
    <mergeCell ref="B5:C5"/>
    <mergeCell ref="E5:G5"/>
    <mergeCell ref="K5:L5"/>
    <mergeCell ref="M5:N5"/>
    <mergeCell ref="T9:T10"/>
    <mergeCell ref="B6:C6"/>
    <mergeCell ref="E6:G6"/>
    <mergeCell ref="C8:C10"/>
    <mergeCell ref="E8:E10"/>
    <mergeCell ref="F8:G10"/>
    <mergeCell ref="H8:T8"/>
    <mergeCell ref="P9:P10"/>
    <mergeCell ref="Q9:Q10"/>
    <mergeCell ref="R9:R10"/>
    <mergeCell ref="B12:B13"/>
    <mergeCell ref="F12:G12"/>
    <mergeCell ref="F13:G13"/>
    <mergeCell ref="V10:X10"/>
    <mergeCell ref="C11:C13"/>
    <mergeCell ref="D11:D13"/>
    <mergeCell ref="E11:E13"/>
    <mergeCell ref="F11:G11"/>
    <mergeCell ref="V11:X12"/>
    <mergeCell ref="B15:B16"/>
    <mergeCell ref="B18:B19"/>
    <mergeCell ref="H9:H10"/>
    <mergeCell ref="V14:X15"/>
    <mergeCell ref="F15:G15"/>
    <mergeCell ref="F16:G16"/>
    <mergeCell ref="V8:X9"/>
    <mergeCell ref="M9:M10"/>
    <mergeCell ref="N9:N10"/>
    <mergeCell ref="I9:I10"/>
    <mergeCell ref="L9:L10"/>
    <mergeCell ref="F19:G19"/>
    <mergeCell ref="C14:C16"/>
    <mergeCell ref="D14:D16"/>
    <mergeCell ref="E14:E16"/>
    <mergeCell ref="F14:G14"/>
    <mergeCell ref="J9:J10"/>
    <mergeCell ref="K9:K10"/>
    <mergeCell ref="C17:C19"/>
    <mergeCell ref="D17:D19"/>
    <mergeCell ref="E17:E19"/>
    <mergeCell ref="F17:G17"/>
    <mergeCell ref="V17:X18"/>
    <mergeCell ref="F18:G18"/>
    <mergeCell ref="C20:C22"/>
    <mergeCell ref="D20:D22"/>
    <mergeCell ref="E20:E22"/>
    <mergeCell ref="F20:G20"/>
    <mergeCell ref="V20:X21"/>
    <mergeCell ref="F21:G21"/>
    <mergeCell ref="F22:G22"/>
    <mergeCell ref="C23:C25"/>
    <mergeCell ref="D23:D25"/>
    <mergeCell ref="E23:E25"/>
    <mergeCell ref="F23:G23"/>
    <mergeCell ref="V23:X24"/>
    <mergeCell ref="F24:G24"/>
    <mergeCell ref="B21:B22"/>
    <mergeCell ref="B24:B25"/>
    <mergeCell ref="B31:X31"/>
    <mergeCell ref="B32:X32"/>
    <mergeCell ref="F25:G25"/>
    <mergeCell ref="H26:S26"/>
    <mergeCell ref="V26:X26"/>
    <mergeCell ref="B27:X27"/>
    <mergeCell ref="B28:X29"/>
    <mergeCell ref="B30:X30"/>
  </mergeCells>
  <dataValidations count="4">
    <dataValidation type="whole" allowBlank="1" showInputMessage="1" showErrorMessage="1" error="整数で入力ください。小数点以下の数値や数式は入力不可。" sqref="H11:S11 H14:S14 H17:S17 H20:S20 H23:S23">
      <formula1>0</formula1>
      <formula2>350000</formula2>
    </dataValidation>
    <dataValidation type="list" allowBlank="1" showInputMessage="1" showErrorMessage="1" sqref="E6">
      <formula1>$AD$32:$AH$32</formula1>
    </dataValidation>
    <dataValidation type="list" allowBlank="1" showInputMessage="1" showErrorMessage="1" sqref="E5">
      <formula1>$AB$34:$AB$36</formula1>
    </dataValidation>
    <dataValidation type="list" allowBlank="1" showInputMessage="1" showErrorMessage="1" sqref="C11:C25">
      <formula1>$AB$40:$AB$46</formula1>
    </dataValidation>
  </dataValidations>
  <printOptions horizontalCentered="1"/>
  <pageMargins left="0.1968503937007874" right="0.1968503937007874" top="0.5905511811023623" bottom="0.1968503937007874" header="0" footer="0"/>
  <pageSetup horizontalDpi="300" verticalDpi="300" orientation="landscape" paperSize="9" scale="94" r:id="rId2"/>
  <headerFooter alignWithMargins="0">
    <oddHeader>&amp;L
</oddHeader>
  </headerFooter>
  <drawing r:id="rId1"/>
</worksheet>
</file>

<file path=xl/worksheets/sheet5.xml><?xml version="1.0" encoding="utf-8"?>
<worksheet xmlns="http://schemas.openxmlformats.org/spreadsheetml/2006/main" xmlns:r="http://schemas.openxmlformats.org/officeDocument/2006/relationships">
  <sheetPr>
    <tabColor indexed="41"/>
  </sheetPr>
  <dimension ref="B1:AT48"/>
  <sheetViews>
    <sheetView showGridLines="0" view="pageBreakPreview" zoomScale="85" zoomScaleSheetLayoutView="85" workbookViewId="0" topLeftCell="A1">
      <selection activeCell="Z11" sqref="Z11"/>
    </sheetView>
  </sheetViews>
  <sheetFormatPr defaultColWidth="9.00390625" defaultRowHeight="24" customHeight="1"/>
  <cols>
    <col min="1" max="1" width="3.00390625" style="1" customWidth="1"/>
    <col min="2" max="2" width="10.375" style="1" customWidth="1"/>
    <col min="3" max="3" width="5.875" style="1" bestFit="1" customWidth="1"/>
    <col min="4" max="4" width="5.00390625" style="1" hidden="1" customWidth="1"/>
    <col min="5" max="5" width="7.125" style="1" bestFit="1" customWidth="1"/>
    <col min="6" max="7" width="6.125" style="1" customWidth="1"/>
    <col min="8" max="19" width="7.125" style="1" customWidth="1"/>
    <col min="20" max="20" width="9.75390625" style="1" customWidth="1"/>
    <col min="21" max="21" width="9.75390625" style="1" hidden="1" customWidth="1"/>
    <col min="22" max="22" width="7.75390625" style="1" customWidth="1"/>
    <col min="23" max="23" width="3.25390625" style="1" bestFit="1" customWidth="1"/>
    <col min="24" max="24" width="10.00390625" style="1" customWidth="1"/>
    <col min="25" max="25" width="3.50390625" style="1" bestFit="1" customWidth="1"/>
    <col min="26" max="27" width="6.625" style="1" customWidth="1"/>
    <col min="28" max="28" width="6.375" style="1" bestFit="1" customWidth="1"/>
    <col min="29" max="29" width="2.625" style="1" bestFit="1" customWidth="1"/>
    <col min="30" max="34" width="4.50390625" style="1" bestFit="1" customWidth="1"/>
    <col min="35" max="36" width="6.625" style="1" customWidth="1"/>
    <col min="37" max="37" width="4.75390625" style="1" bestFit="1" customWidth="1"/>
    <col min="38" max="38" width="4.50390625" style="1" bestFit="1" customWidth="1"/>
    <col min="39" max="39" width="3.50390625" style="1" bestFit="1" customWidth="1"/>
    <col min="40" max="46" width="7.50390625" style="1" bestFit="1" customWidth="1"/>
    <col min="47" max="16384" width="9.00390625" style="1" customWidth="1"/>
  </cols>
  <sheetData>
    <row r="1" ht="15" customHeight="1">
      <c r="B1" s="1" t="s">
        <v>128</v>
      </c>
    </row>
    <row r="2" spans="2:29" ht="20.25" customHeight="1">
      <c r="B2" s="18" t="s">
        <v>70</v>
      </c>
      <c r="C2" s="19"/>
      <c r="D2" s="19"/>
      <c r="E2" s="19"/>
      <c r="F2" s="19"/>
      <c r="G2" s="19"/>
      <c r="H2" s="19"/>
      <c r="I2" s="19"/>
      <c r="J2" s="20"/>
      <c r="K2" s="20"/>
      <c r="L2" s="20"/>
      <c r="M2" s="20"/>
      <c r="N2" s="20"/>
      <c r="O2" s="20"/>
      <c r="P2" s="20"/>
      <c r="Q2" s="20"/>
      <c r="R2" s="20"/>
      <c r="S2" s="20"/>
      <c r="T2" s="20"/>
      <c r="U2" s="20"/>
      <c r="V2" s="20"/>
      <c r="W2" s="20"/>
      <c r="X2" s="20"/>
      <c r="Y2" s="20"/>
      <c r="AB2" s="21"/>
      <c r="AC2" s="21"/>
    </row>
    <row r="3" spans="2:27" ht="3.75" customHeight="1">
      <c r="B3" s="6"/>
      <c r="C3" s="6"/>
      <c r="D3" s="6"/>
      <c r="E3" s="6"/>
      <c r="F3" s="6"/>
      <c r="G3" s="6"/>
      <c r="H3" s="6"/>
      <c r="I3" s="6"/>
      <c r="J3" s="22"/>
      <c r="K3" s="22"/>
      <c r="L3" s="22"/>
      <c r="M3" s="22"/>
      <c r="N3" s="22"/>
      <c r="O3" s="22"/>
      <c r="P3" s="22"/>
      <c r="Q3" s="22"/>
      <c r="R3" s="22"/>
      <c r="S3" s="22"/>
      <c r="T3" s="22"/>
      <c r="U3" s="22"/>
      <c r="V3" s="22"/>
      <c r="W3" s="22"/>
      <c r="X3" s="3"/>
      <c r="Y3" s="3"/>
      <c r="Z3" s="19"/>
      <c r="AA3" s="19"/>
    </row>
    <row r="4" spans="2:26" ht="24" customHeight="1">
      <c r="B4" s="211" t="s">
        <v>3</v>
      </c>
      <c r="C4" s="211"/>
      <c r="D4" s="4" t="e">
        <f>INDEX(AD34:AH36,D5,D6-1)</f>
        <v>#N/A</v>
      </c>
      <c r="E4" s="187"/>
      <c r="F4" s="188"/>
      <c r="G4" s="189"/>
      <c r="H4" s="23"/>
      <c r="I4" s="5"/>
      <c r="J4" s="21"/>
      <c r="K4" s="212" t="s">
        <v>18</v>
      </c>
      <c r="L4" s="212"/>
      <c r="M4" s="211">
        <f>COUNTIF(V11:V25,"&gt;0")</f>
        <v>0</v>
      </c>
      <c r="N4" s="211"/>
      <c r="O4" s="21"/>
      <c r="P4" s="21"/>
      <c r="Q4" s="21"/>
      <c r="R4" s="21"/>
      <c r="S4" s="21"/>
      <c r="T4" s="21"/>
      <c r="U4" s="21"/>
      <c r="V4" s="21"/>
      <c r="W4" s="21"/>
      <c r="Y4" s="21"/>
      <c r="Z4" s="5"/>
    </row>
    <row r="5" spans="2:27" ht="24" customHeight="1">
      <c r="B5" s="211" t="s">
        <v>17</v>
      </c>
      <c r="C5" s="211"/>
      <c r="D5" s="24" t="e">
        <f>VLOOKUP(E5,AB34:AC36,2,FALSE)</f>
        <v>#N/A</v>
      </c>
      <c r="E5" s="213"/>
      <c r="F5" s="214"/>
      <c r="G5" s="215"/>
      <c r="H5" s="23"/>
      <c r="I5" s="5"/>
      <c r="J5" s="21"/>
      <c r="K5" s="212" t="s">
        <v>19</v>
      </c>
      <c r="L5" s="212"/>
      <c r="M5" s="216">
        <f>V26</f>
        <v>0</v>
      </c>
      <c r="N5" s="211"/>
      <c r="O5" s="21"/>
      <c r="P5" s="21"/>
      <c r="Q5" s="21"/>
      <c r="R5" s="21"/>
      <c r="S5" s="21"/>
      <c r="T5" s="21"/>
      <c r="U5" s="21"/>
      <c r="V5" s="21"/>
      <c r="W5" s="21"/>
      <c r="X5" s="21"/>
      <c r="Y5" s="21"/>
      <c r="Z5" s="5"/>
      <c r="AA5" s="25"/>
    </row>
    <row r="6" spans="2:27" ht="24" customHeight="1">
      <c r="B6" s="211" t="s">
        <v>1</v>
      </c>
      <c r="C6" s="211"/>
      <c r="D6" s="4" t="e">
        <f>LOOKUP(E6,AD32:AH32,AD33:AH33)</f>
        <v>#N/A</v>
      </c>
      <c r="E6" s="187"/>
      <c r="F6" s="188"/>
      <c r="G6" s="189"/>
      <c r="H6" s="23"/>
      <c r="I6" s="5"/>
      <c r="J6" s="21"/>
      <c r="K6" s="21"/>
      <c r="L6" s="21"/>
      <c r="M6" s="21"/>
      <c r="N6" s="21"/>
      <c r="O6" s="21"/>
      <c r="P6" s="21"/>
      <c r="Q6" s="21"/>
      <c r="R6" s="21"/>
      <c r="S6" s="21"/>
      <c r="T6" s="21"/>
      <c r="U6" s="21"/>
      <c r="V6" s="21"/>
      <c r="W6" s="21"/>
      <c r="X6" s="25" t="s">
        <v>0</v>
      </c>
      <c r="Y6" s="21"/>
      <c r="Z6" s="5"/>
      <c r="AA6" s="25"/>
    </row>
    <row r="7" spans="2:27" ht="9.75" customHeight="1">
      <c r="B7" s="26"/>
      <c r="C7" s="26"/>
      <c r="D7" s="26"/>
      <c r="E7" s="26"/>
      <c r="F7" s="5"/>
      <c r="G7" s="5"/>
      <c r="H7" s="5"/>
      <c r="I7" s="5"/>
      <c r="J7" s="21"/>
      <c r="K7" s="21"/>
      <c r="L7" s="21"/>
      <c r="M7" s="21"/>
      <c r="N7" s="21"/>
      <c r="O7" s="21"/>
      <c r="P7" s="21"/>
      <c r="Q7" s="21"/>
      <c r="R7" s="21"/>
      <c r="S7" s="21"/>
      <c r="T7" s="21"/>
      <c r="U7" s="21"/>
      <c r="V7" s="21"/>
      <c r="W7" s="21"/>
      <c r="X7" s="21"/>
      <c r="Y7" s="21"/>
      <c r="Z7" s="5"/>
      <c r="AA7" s="25"/>
    </row>
    <row r="8" spans="2:24" ht="12.75" customHeight="1" thickBot="1">
      <c r="B8" s="27" t="s">
        <v>133</v>
      </c>
      <c r="C8" s="223" t="s">
        <v>60</v>
      </c>
      <c r="D8" s="27"/>
      <c r="E8" s="223" t="s">
        <v>43</v>
      </c>
      <c r="F8" s="225"/>
      <c r="G8" s="226"/>
      <c r="H8" s="203"/>
      <c r="I8" s="204"/>
      <c r="J8" s="204"/>
      <c r="K8" s="204"/>
      <c r="L8" s="204"/>
      <c r="M8" s="204"/>
      <c r="N8" s="204"/>
      <c r="O8" s="204"/>
      <c r="P8" s="204"/>
      <c r="Q8" s="204"/>
      <c r="R8" s="204"/>
      <c r="S8" s="204"/>
      <c r="T8" s="205"/>
      <c r="U8" s="28"/>
      <c r="V8" s="204" t="s">
        <v>53</v>
      </c>
      <c r="W8" s="204"/>
      <c r="X8" s="205"/>
    </row>
    <row r="9" spans="2:24" ht="12.75" customHeight="1">
      <c r="B9" s="202" t="s">
        <v>132</v>
      </c>
      <c r="C9" s="181"/>
      <c r="D9" s="29"/>
      <c r="E9" s="224"/>
      <c r="F9" s="227"/>
      <c r="G9" s="228"/>
      <c r="H9" s="206" t="s">
        <v>4</v>
      </c>
      <c r="I9" s="206" t="s">
        <v>5</v>
      </c>
      <c r="J9" s="206" t="s">
        <v>6</v>
      </c>
      <c r="K9" s="206" t="s">
        <v>7</v>
      </c>
      <c r="L9" s="206" t="s">
        <v>8</v>
      </c>
      <c r="M9" s="206" t="s">
        <v>9</v>
      </c>
      <c r="N9" s="206" t="s">
        <v>10</v>
      </c>
      <c r="O9" s="206" t="s">
        <v>11</v>
      </c>
      <c r="P9" s="206" t="s">
        <v>12</v>
      </c>
      <c r="Q9" s="206" t="s">
        <v>13</v>
      </c>
      <c r="R9" s="206" t="s">
        <v>14</v>
      </c>
      <c r="S9" s="183" t="s">
        <v>15</v>
      </c>
      <c r="T9" s="185" t="s">
        <v>2</v>
      </c>
      <c r="U9" s="30"/>
      <c r="V9" s="231"/>
      <c r="W9" s="231"/>
      <c r="X9" s="232"/>
    </row>
    <row r="10" spans="2:24" ht="15" customHeight="1" thickBot="1">
      <c r="B10" s="182"/>
      <c r="C10" s="181"/>
      <c r="D10" s="29"/>
      <c r="E10" s="224"/>
      <c r="F10" s="229"/>
      <c r="G10" s="230"/>
      <c r="H10" s="207"/>
      <c r="I10" s="207"/>
      <c r="J10" s="207"/>
      <c r="K10" s="207"/>
      <c r="L10" s="207"/>
      <c r="M10" s="207"/>
      <c r="N10" s="207"/>
      <c r="O10" s="207"/>
      <c r="P10" s="207"/>
      <c r="Q10" s="207"/>
      <c r="R10" s="207"/>
      <c r="S10" s="184"/>
      <c r="T10" s="186"/>
      <c r="U10" s="31"/>
      <c r="V10" s="208" t="s">
        <v>52</v>
      </c>
      <c r="W10" s="209"/>
      <c r="X10" s="210"/>
    </row>
    <row r="11" spans="2:24" ht="21.75" customHeight="1">
      <c r="B11" s="112"/>
      <c r="C11" s="174"/>
      <c r="D11" s="177" t="e">
        <f>VLOOKUP(C11,$AB$40:$AC$46,2,FALSE)</f>
        <v>#N/A</v>
      </c>
      <c r="E11" s="180" t="e">
        <f>INDEX($AN$34:$AT$48,$D$4,D11+1)</f>
        <v>#N/A</v>
      </c>
      <c r="F11" s="217" t="s">
        <v>61</v>
      </c>
      <c r="G11" s="218"/>
      <c r="H11" s="56"/>
      <c r="I11" s="56"/>
      <c r="J11" s="56"/>
      <c r="K11" s="56"/>
      <c r="L11" s="56"/>
      <c r="M11" s="57"/>
      <c r="N11" s="56"/>
      <c r="O11" s="56"/>
      <c r="P11" s="56"/>
      <c r="Q11" s="56"/>
      <c r="R11" s="56"/>
      <c r="S11" s="57"/>
      <c r="T11" s="32">
        <f>SUM(H11:S11)</f>
        <v>0</v>
      </c>
      <c r="U11" s="33" t="e">
        <f>IF(V11&gt;0,T11,0)</f>
        <v>#N/A</v>
      </c>
      <c r="V11" s="168" t="e">
        <f>IF(E11*T13-T12&gt;0,E11*T13-T12,0)</f>
        <v>#N/A</v>
      </c>
      <c r="W11" s="169"/>
      <c r="X11" s="170"/>
    </row>
    <row r="12" spans="2:24" ht="26.25" customHeight="1">
      <c r="B12" s="165"/>
      <c r="C12" s="175"/>
      <c r="D12" s="178"/>
      <c r="E12" s="181"/>
      <c r="F12" s="221" t="s">
        <v>44</v>
      </c>
      <c r="G12" s="222"/>
      <c r="H12" s="34" t="e">
        <f aca="true" t="shared" si="0" ref="H12:S12">MIN($E$11*H13,H11)</f>
        <v>#N/A</v>
      </c>
      <c r="I12" s="34" t="e">
        <f t="shared" si="0"/>
        <v>#N/A</v>
      </c>
      <c r="J12" s="34" t="e">
        <f t="shared" si="0"/>
        <v>#N/A</v>
      </c>
      <c r="K12" s="34" t="e">
        <f t="shared" si="0"/>
        <v>#N/A</v>
      </c>
      <c r="L12" s="34" t="e">
        <f t="shared" si="0"/>
        <v>#N/A</v>
      </c>
      <c r="M12" s="35" t="e">
        <f t="shared" si="0"/>
        <v>#N/A</v>
      </c>
      <c r="N12" s="34" t="e">
        <f t="shared" si="0"/>
        <v>#N/A</v>
      </c>
      <c r="O12" s="34" t="e">
        <f t="shared" si="0"/>
        <v>#N/A</v>
      </c>
      <c r="P12" s="34" t="e">
        <f t="shared" si="0"/>
        <v>#N/A</v>
      </c>
      <c r="Q12" s="34" t="e">
        <f t="shared" si="0"/>
        <v>#N/A</v>
      </c>
      <c r="R12" s="34" t="e">
        <f t="shared" si="0"/>
        <v>#N/A</v>
      </c>
      <c r="S12" s="35" t="e">
        <f t="shared" si="0"/>
        <v>#N/A</v>
      </c>
      <c r="T12" s="36">
        <f>SUMIF(H12:S12,"&gt;=0",H12:S12)</f>
        <v>0</v>
      </c>
      <c r="U12" s="37"/>
      <c r="V12" s="171"/>
      <c r="W12" s="172"/>
      <c r="X12" s="173"/>
    </row>
    <row r="13" spans="2:24" ht="21" customHeight="1" thickBot="1">
      <c r="B13" s="166"/>
      <c r="C13" s="176"/>
      <c r="D13" s="179"/>
      <c r="E13" s="182"/>
      <c r="F13" s="219" t="s">
        <v>50</v>
      </c>
      <c r="G13" s="220"/>
      <c r="H13" s="58"/>
      <c r="I13" s="58"/>
      <c r="J13" s="58"/>
      <c r="K13" s="58"/>
      <c r="L13" s="58"/>
      <c r="M13" s="59"/>
      <c r="N13" s="59"/>
      <c r="O13" s="59"/>
      <c r="P13" s="59"/>
      <c r="Q13" s="59"/>
      <c r="R13" s="59"/>
      <c r="S13" s="60"/>
      <c r="T13" s="38">
        <f>SUM(H13:S13)</f>
        <v>0</v>
      </c>
      <c r="U13" s="39"/>
      <c r="V13" s="61" t="s">
        <v>125</v>
      </c>
      <c r="W13" s="40" t="s">
        <v>51</v>
      </c>
      <c r="X13" s="62" t="s">
        <v>125</v>
      </c>
    </row>
    <row r="14" spans="2:24" ht="21.75" customHeight="1">
      <c r="B14" s="112"/>
      <c r="C14" s="174"/>
      <c r="D14" s="177" t="e">
        <f>VLOOKUP(C14,$AB$40:$AC$46,2,FALSE)</f>
        <v>#N/A</v>
      </c>
      <c r="E14" s="180" t="e">
        <f>INDEX($AN$34:$AT$48,$D$4,D14+1)</f>
        <v>#N/A</v>
      </c>
      <c r="F14" s="217" t="s">
        <v>61</v>
      </c>
      <c r="G14" s="218"/>
      <c r="H14" s="56"/>
      <c r="I14" s="56"/>
      <c r="J14" s="56"/>
      <c r="K14" s="56"/>
      <c r="L14" s="56"/>
      <c r="M14" s="57"/>
      <c r="N14" s="56"/>
      <c r="O14" s="56"/>
      <c r="P14" s="56"/>
      <c r="Q14" s="56"/>
      <c r="R14" s="56"/>
      <c r="S14" s="57"/>
      <c r="T14" s="32">
        <f>SUM(H14:S14)</f>
        <v>0</v>
      </c>
      <c r="U14" s="33" t="e">
        <f>IF(V14&gt;0,T14,0)</f>
        <v>#N/A</v>
      </c>
      <c r="V14" s="193" t="e">
        <f>IF(E14*T16-T15&gt;0,E14*T16-T15,0)</f>
        <v>#N/A</v>
      </c>
      <c r="W14" s="194"/>
      <c r="X14" s="195"/>
    </row>
    <row r="15" spans="2:24" ht="26.25" customHeight="1">
      <c r="B15" s="165"/>
      <c r="C15" s="175"/>
      <c r="D15" s="178"/>
      <c r="E15" s="181"/>
      <c r="F15" s="221" t="s">
        <v>44</v>
      </c>
      <c r="G15" s="222"/>
      <c r="H15" s="34" t="e">
        <f>MIN($E$14*H16,H14)</f>
        <v>#N/A</v>
      </c>
      <c r="I15" s="34" t="e">
        <f aca="true" t="shared" si="1" ref="I15:S15">MIN($E$14*I16,I14)</f>
        <v>#N/A</v>
      </c>
      <c r="J15" s="34" t="e">
        <f>MIN($E$14*J16,J14)</f>
        <v>#N/A</v>
      </c>
      <c r="K15" s="34" t="e">
        <f t="shared" si="1"/>
        <v>#N/A</v>
      </c>
      <c r="L15" s="34" t="e">
        <f t="shared" si="1"/>
        <v>#N/A</v>
      </c>
      <c r="M15" s="35" t="e">
        <f t="shared" si="1"/>
        <v>#N/A</v>
      </c>
      <c r="N15" s="34" t="e">
        <f t="shared" si="1"/>
        <v>#N/A</v>
      </c>
      <c r="O15" s="34" t="e">
        <f t="shared" si="1"/>
        <v>#N/A</v>
      </c>
      <c r="P15" s="34" t="e">
        <f t="shared" si="1"/>
        <v>#N/A</v>
      </c>
      <c r="Q15" s="34" t="e">
        <f t="shared" si="1"/>
        <v>#N/A</v>
      </c>
      <c r="R15" s="34" t="e">
        <f t="shared" si="1"/>
        <v>#N/A</v>
      </c>
      <c r="S15" s="35" t="e">
        <f t="shared" si="1"/>
        <v>#N/A</v>
      </c>
      <c r="T15" s="36">
        <f>SUMIF(H15:S15,"&gt;=0",H15:S15)</f>
        <v>0</v>
      </c>
      <c r="U15" s="37"/>
      <c r="V15" s="196"/>
      <c r="W15" s="197"/>
      <c r="X15" s="198"/>
    </row>
    <row r="16" spans="2:24" ht="21" customHeight="1" thickBot="1">
      <c r="B16" s="166"/>
      <c r="C16" s="176"/>
      <c r="D16" s="179"/>
      <c r="E16" s="182"/>
      <c r="F16" s="219" t="s">
        <v>50</v>
      </c>
      <c r="G16" s="220"/>
      <c r="H16" s="58"/>
      <c r="I16" s="58"/>
      <c r="J16" s="58"/>
      <c r="K16" s="58"/>
      <c r="L16" s="58"/>
      <c r="M16" s="59"/>
      <c r="N16" s="59"/>
      <c r="O16" s="59"/>
      <c r="P16" s="59"/>
      <c r="Q16" s="59"/>
      <c r="R16" s="59"/>
      <c r="S16" s="60"/>
      <c r="T16" s="38">
        <f>SUM(H16:S16)</f>
        <v>0</v>
      </c>
      <c r="U16" s="39"/>
      <c r="V16" s="61" t="s">
        <v>59</v>
      </c>
      <c r="W16" s="40" t="s">
        <v>51</v>
      </c>
      <c r="X16" s="62" t="s">
        <v>59</v>
      </c>
    </row>
    <row r="17" spans="2:24" ht="21.75" customHeight="1">
      <c r="B17" s="112"/>
      <c r="C17" s="175"/>
      <c r="D17" s="178" t="e">
        <f>VLOOKUP(C17,$AB$40:$AC$46,2,FALSE)</f>
        <v>#N/A</v>
      </c>
      <c r="E17" s="181" t="e">
        <f>INDEX($AN$34:$AT$48,$D$4,D17+1)</f>
        <v>#N/A</v>
      </c>
      <c r="F17" s="217" t="s">
        <v>61</v>
      </c>
      <c r="G17" s="218"/>
      <c r="H17" s="56"/>
      <c r="I17" s="56"/>
      <c r="J17" s="56"/>
      <c r="K17" s="56"/>
      <c r="L17" s="56"/>
      <c r="M17" s="57"/>
      <c r="N17" s="56"/>
      <c r="O17" s="56"/>
      <c r="P17" s="56"/>
      <c r="Q17" s="56"/>
      <c r="R17" s="56"/>
      <c r="S17" s="57"/>
      <c r="T17" s="32">
        <f>SUM(H17:S17)</f>
        <v>0</v>
      </c>
      <c r="U17" s="33" t="e">
        <f>IF(V17&gt;0,T17,0)</f>
        <v>#N/A</v>
      </c>
      <c r="V17" s="193" t="e">
        <f>IF(E17*T19-T18&gt;0,E17*T19-T18,0)</f>
        <v>#N/A</v>
      </c>
      <c r="W17" s="194"/>
      <c r="X17" s="195"/>
    </row>
    <row r="18" spans="2:24" ht="26.25" customHeight="1">
      <c r="B18" s="165"/>
      <c r="C18" s="175"/>
      <c r="D18" s="178"/>
      <c r="E18" s="181"/>
      <c r="F18" s="221" t="s">
        <v>44</v>
      </c>
      <c r="G18" s="222"/>
      <c r="H18" s="34" t="e">
        <f>MIN($E$17*H19,H17)</f>
        <v>#N/A</v>
      </c>
      <c r="I18" s="34" t="e">
        <f aca="true" t="shared" si="2" ref="I18:S18">MIN($E$17*I19,I17)</f>
        <v>#N/A</v>
      </c>
      <c r="J18" s="34" t="e">
        <f t="shared" si="2"/>
        <v>#N/A</v>
      </c>
      <c r="K18" s="34" t="e">
        <f t="shared" si="2"/>
        <v>#N/A</v>
      </c>
      <c r="L18" s="34" t="e">
        <f t="shared" si="2"/>
        <v>#N/A</v>
      </c>
      <c r="M18" s="35" t="e">
        <f>MIN($E$17*M19,M17)</f>
        <v>#N/A</v>
      </c>
      <c r="N18" s="34" t="e">
        <f t="shared" si="2"/>
        <v>#N/A</v>
      </c>
      <c r="O18" s="34" t="e">
        <f t="shared" si="2"/>
        <v>#N/A</v>
      </c>
      <c r="P18" s="34" t="e">
        <f t="shared" si="2"/>
        <v>#N/A</v>
      </c>
      <c r="Q18" s="34" t="e">
        <f t="shared" si="2"/>
        <v>#N/A</v>
      </c>
      <c r="R18" s="34" t="e">
        <f t="shared" si="2"/>
        <v>#N/A</v>
      </c>
      <c r="S18" s="35" t="e">
        <f t="shared" si="2"/>
        <v>#N/A</v>
      </c>
      <c r="T18" s="36">
        <f>SUMIF(H18:S18,"&gt;=0",H18:S18)</f>
        <v>0</v>
      </c>
      <c r="U18" s="37"/>
      <c r="V18" s="196"/>
      <c r="W18" s="197"/>
      <c r="X18" s="198"/>
    </row>
    <row r="19" spans="2:24" ht="21" customHeight="1" thickBot="1">
      <c r="B19" s="166"/>
      <c r="C19" s="175"/>
      <c r="D19" s="178"/>
      <c r="E19" s="181"/>
      <c r="F19" s="219" t="s">
        <v>50</v>
      </c>
      <c r="G19" s="220"/>
      <c r="H19" s="58"/>
      <c r="I19" s="58"/>
      <c r="J19" s="58"/>
      <c r="K19" s="58"/>
      <c r="L19" s="58"/>
      <c r="M19" s="59"/>
      <c r="N19" s="59"/>
      <c r="O19" s="59"/>
      <c r="P19" s="59"/>
      <c r="Q19" s="59"/>
      <c r="R19" s="59"/>
      <c r="S19" s="60"/>
      <c r="T19" s="38">
        <f>SUM(H19:S19)</f>
        <v>0</v>
      </c>
      <c r="U19" s="39"/>
      <c r="V19" s="61" t="s">
        <v>59</v>
      </c>
      <c r="W19" s="40" t="s">
        <v>51</v>
      </c>
      <c r="X19" s="62" t="s">
        <v>59</v>
      </c>
    </row>
    <row r="20" spans="2:24" ht="21.75" customHeight="1">
      <c r="B20" s="112"/>
      <c r="C20" s="174"/>
      <c r="D20" s="177" t="e">
        <f>VLOOKUP(C20,$AB$40:$AC$46,2,FALSE)</f>
        <v>#N/A</v>
      </c>
      <c r="E20" s="180" t="e">
        <f>INDEX($AN$34:$AT$48,$D$4,D20+1)</f>
        <v>#N/A</v>
      </c>
      <c r="F20" s="217" t="s">
        <v>61</v>
      </c>
      <c r="G20" s="218"/>
      <c r="H20" s="56"/>
      <c r="I20" s="56"/>
      <c r="J20" s="56"/>
      <c r="K20" s="56"/>
      <c r="L20" s="56"/>
      <c r="M20" s="57"/>
      <c r="N20" s="56"/>
      <c r="O20" s="56"/>
      <c r="P20" s="56"/>
      <c r="Q20" s="56"/>
      <c r="R20" s="56"/>
      <c r="S20" s="57"/>
      <c r="T20" s="32">
        <f>SUM(H20:S20)</f>
        <v>0</v>
      </c>
      <c r="U20" s="33" t="e">
        <f>IF(V20&gt;0,T20,0)</f>
        <v>#N/A</v>
      </c>
      <c r="V20" s="193" t="e">
        <f>IF(E20*T22-T21&gt;0,E20*T22-T21,0)</f>
        <v>#N/A</v>
      </c>
      <c r="W20" s="194"/>
      <c r="X20" s="195"/>
    </row>
    <row r="21" spans="2:24" ht="26.25" customHeight="1">
      <c r="B21" s="165"/>
      <c r="C21" s="175"/>
      <c r="D21" s="178"/>
      <c r="E21" s="181"/>
      <c r="F21" s="221" t="s">
        <v>44</v>
      </c>
      <c r="G21" s="222"/>
      <c r="H21" s="34" t="e">
        <f>MIN($E$20*H22,H20)</f>
        <v>#N/A</v>
      </c>
      <c r="I21" s="34" t="e">
        <f aca="true" t="shared" si="3" ref="I21:S21">MIN($E$20*I22,I20)</f>
        <v>#N/A</v>
      </c>
      <c r="J21" s="34" t="e">
        <f t="shared" si="3"/>
        <v>#N/A</v>
      </c>
      <c r="K21" s="34" t="e">
        <f t="shared" si="3"/>
        <v>#N/A</v>
      </c>
      <c r="L21" s="34" t="e">
        <f t="shared" si="3"/>
        <v>#N/A</v>
      </c>
      <c r="M21" s="35" t="e">
        <f t="shared" si="3"/>
        <v>#N/A</v>
      </c>
      <c r="N21" s="34" t="e">
        <f t="shared" si="3"/>
        <v>#N/A</v>
      </c>
      <c r="O21" s="34" t="e">
        <f t="shared" si="3"/>
        <v>#N/A</v>
      </c>
      <c r="P21" s="34" t="e">
        <f t="shared" si="3"/>
        <v>#N/A</v>
      </c>
      <c r="Q21" s="34" t="e">
        <f t="shared" si="3"/>
        <v>#N/A</v>
      </c>
      <c r="R21" s="34" t="e">
        <f t="shared" si="3"/>
        <v>#N/A</v>
      </c>
      <c r="S21" s="35" t="e">
        <f t="shared" si="3"/>
        <v>#N/A</v>
      </c>
      <c r="T21" s="36">
        <f>SUMIF(H21:S21,"&gt;=0",H21:S21)</f>
        <v>0</v>
      </c>
      <c r="U21" s="37"/>
      <c r="V21" s="196"/>
      <c r="W21" s="197"/>
      <c r="X21" s="198"/>
    </row>
    <row r="22" spans="2:24" ht="21" customHeight="1" thickBot="1">
      <c r="B22" s="166"/>
      <c r="C22" s="176"/>
      <c r="D22" s="179"/>
      <c r="E22" s="182"/>
      <c r="F22" s="219" t="s">
        <v>50</v>
      </c>
      <c r="G22" s="220"/>
      <c r="H22" s="58"/>
      <c r="I22" s="58"/>
      <c r="J22" s="58"/>
      <c r="K22" s="58"/>
      <c r="L22" s="58"/>
      <c r="M22" s="59"/>
      <c r="N22" s="59"/>
      <c r="O22" s="59"/>
      <c r="P22" s="59"/>
      <c r="Q22" s="59"/>
      <c r="R22" s="59"/>
      <c r="S22" s="60"/>
      <c r="T22" s="38">
        <f>SUM(H22:S22)</f>
        <v>0</v>
      </c>
      <c r="U22" s="39"/>
      <c r="V22" s="61" t="s">
        <v>59</v>
      </c>
      <c r="W22" s="40" t="s">
        <v>51</v>
      </c>
      <c r="X22" s="62" t="s">
        <v>59</v>
      </c>
    </row>
    <row r="23" spans="2:24" ht="21.75" customHeight="1">
      <c r="B23" s="112"/>
      <c r="C23" s="174"/>
      <c r="D23" s="177" t="e">
        <f>VLOOKUP(C23,$AB$40:$AC$46,2,FALSE)</f>
        <v>#N/A</v>
      </c>
      <c r="E23" s="180" t="e">
        <f>INDEX($AN$34:$AT$48,$D$4,D23+1)</f>
        <v>#N/A</v>
      </c>
      <c r="F23" s="217" t="s">
        <v>61</v>
      </c>
      <c r="G23" s="218"/>
      <c r="H23" s="56"/>
      <c r="I23" s="56"/>
      <c r="J23" s="56"/>
      <c r="K23" s="56"/>
      <c r="L23" s="56"/>
      <c r="M23" s="57"/>
      <c r="N23" s="56"/>
      <c r="O23" s="56"/>
      <c r="P23" s="56"/>
      <c r="Q23" s="56"/>
      <c r="R23" s="56"/>
      <c r="S23" s="57"/>
      <c r="T23" s="32">
        <f>SUM(H23:S23)</f>
        <v>0</v>
      </c>
      <c r="U23" s="33" t="e">
        <f>IF(V23&gt;0,T23,0)</f>
        <v>#N/A</v>
      </c>
      <c r="V23" s="193" t="e">
        <f>IF(E23*T25-T24&gt;0,E23*T25-T24,0)</f>
        <v>#N/A</v>
      </c>
      <c r="W23" s="194"/>
      <c r="X23" s="195"/>
    </row>
    <row r="24" spans="2:24" ht="26.25" customHeight="1">
      <c r="B24" s="165"/>
      <c r="C24" s="175"/>
      <c r="D24" s="178"/>
      <c r="E24" s="181"/>
      <c r="F24" s="221" t="s">
        <v>44</v>
      </c>
      <c r="G24" s="222"/>
      <c r="H24" s="34" t="e">
        <f>MIN($E$23*H25,H23)</f>
        <v>#N/A</v>
      </c>
      <c r="I24" s="34" t="e">
        <f aca="true" t="shared" si="4" ref="I24:S24">MIN($E$23*I25,I23)</f>
        <v>#N/A</v>
      </c>
      <c r="J24" s="34" t="e">
        <f t="shared" si="4"/>
        <v>#N/A</v>
      </c>
      <c r="K24" s="34" t="e">
        <f t="shared" si="4"/>
        <v>#N/A</v>
      </c>
      <c r="L24" s="34" t="e">
        <f t="shared" si="4"/>
        <v>#N/A</v>
      </c>
      <c r="M24" s="35" t="e">
        <f t="shared" si="4"/>
        <v>#N/A</v>
      </c>
      <c r="N24" s="34" t="e">
        <f t="shared" si="4"/>
        <v>#N/A</v>
      </c>
      <c r="O24" s="34" t="e">
        <f t="shared" si="4"/>
        <v>#N/A</v>
      </c>
      <c r="P24" s="34" t="e">
        <f t="shared" si="4"/>
        <v>#N/A</v>
      </c>
      <c r="Q24" s="34" t="e">
        <f t="shared" si="4"/>
        <v>#N/A</v>
      </c>
      <c r="R24" s="34" t="e">
        <f t="shared" si="4"/>
        <v>#N/A</v>
      </c>
      <c r="S24" s="35" t="e">
        <f t="shared" si="4"/>
        <v>#N/A</v>
      </c>
      <c r="T24" s="36">
        <f>SUMIF(H24:S24,"&gt;=0",H24:S24)</f>
        <v>0</v>
      </c>
      <c r="U24" s="37"/>
      <c r="V24" s="196"/>
      <c r="W24" s="197"/>
      <c r="X24" s="198"/>
    </row>
    <row r="25" spans="2:24" ht="21" customHeight="1" thickBot="1">
      <c r="B25" s="166"/>
      <c r="C25" s="176"/>
      <c r="D25" s="179"/>
      <c r="E25" s="182"/>
      <c r="F25" s="219" t="s">
        <v>50</v>
      </c>
      <c r="G25" s="220"/>
      <c r="H25" s="58"/>
      <c r="I25" s="58"/>
      <c r="J25" s="58"/>
      <c r="K25" s="58"/>
      <c r="L25" s="58"/>
      <c r="M25" s="59"/>
      <c r="N25" s="59"/>
      <c r="O25" s="59"/>
      <c r="P25" s="59"/>
      <c r="Q25" s="59"/>
      <c r="R25" s="59"/>
      <c r="S25" s="60"/>
      <c r="T25" s="38">
        <f>SUM(H25:S25)</f>
        <v>0</v>
      </c>
      <c r="U25" s="39"/>
      <c r="V25" s="61" t="s">
        <v>59</v>
      </c>
      <c r="W25" s="40" t="s">
        <v>51</v>
      </c>
      <c r="X25" s="62" t="s">
        <v>59</v>
      </c>
    </row>
    <row r="26" spans="2:25" s="6" customFormat="1" ht="18.75" customHeight="1" thickBot="1">
      <c r="B26" s="41" t="s">
        <v>55</v>
      </c>
      <c r="C26" s="2"/>
      <c r="D26" s="2"/>
      <c r="E26" s="2"/>
      <c r="F26" s="42"/>
      <c r="G26" s="42"/>
      <c r="H26" s="234" t="s">
        <v>40</v>
      </c>
      <c r="I26" s="235"/>
      <c r="J26" s="235"/>
      <c r="K26" s="235"/>
      <c r="L26" s="235"/>
      <c r="M26" s="235"/>
      <c r="N26" s="235"/>
      <c r="O26" s="235"/>
      <c r="P26" s="235"/>
      <c r="Q26" s="235"/>
      <c r="R26" s="235"/>
      <c r="S26" s="236"/>
      <c r="T26" s="43">
        <f>T11+T14+T17+T20+T23</f>
        <v>0</v>
      </c>
      <c r="U26" s="44"/>
      <c r="V26" s="199">
        <f>SUMIF(V11:X25,"&gt;=0",V11:X25)</f>
        <v>0</v>
      </c>
      <c r="W26" s="200"/>
      <c r="X26" s="201"/>
      <c r="Y26" s="5"/>
    </row>
    <row r="27" spans="2:25" s="46" customFormat="1" ht="13.5" customHeight="1">
      <c r="B27" s="167" t="s">
        <v>134</v>
      </c>
      <c r="C27" s="167"/>
      <c r="D27" s="167"/>
      <c r="E27" s="167"/>
      <c r="F27" s="167"/>
      <c r="G27" s="167"/>
      <c r="H27" s="167"/>
      <c r="I27" s="167"/>
      <c r="J27" s="167"/>
      <c r="K27" s="167"/>
      <c r="L27" s="167"/>
      <c r="M27" s="167"/>
      <c r="N27" s="167"/>
      <c r="O27" s="167"/>
      <c r="P27" s="167"/>
      <c r="Q27" s="167"/>
      <c r="R27" s="167"/>
      <c r="S27" s="167"/>
      <c r="T27" s="167"/>
      <c r="U27" s="167"/>
      <c r="V27" s="167"/>
      <c r="W27" s="167"/>
      <c r="X27" s="167"/>
      <c r="Y27" s="45"/>
    </row>
    <row r="28" spans="2:25" s="46" customFormat="1" ht="13.5" customHeight="1">
      <c r="B28" s="190" t="s">
        <v>126</v>
      </c>
      <c r="C28" s="190"/>
      <c r="D28" s="190"/>
      <c r="E28" s="190"/>
      <c r="F28" s="190"/>
      <c r="G28" s="190"/>
      <c r="H28" s="190"/>
      <c r="I28" s="190"/>
      <c r="J28" s="190"/>
      <c r="K28" s="190"/>
      <c r="L28" s="190"/>
      <c r="M28" s="190"/>
      <c r="N28" s="190"/>
      <c r="O28" s="190"/>
      <c r="P28" s="190"/>
      <c r="Q28" s="190"/>
      <c r="R28" s="190"/>
      <c r="S28" s="190"/>
      <c r="T28" s="190"/>
      <c r="U28" s="190"/>
      <c r="V28" s="190"/>
      <c r="W28" s="190"/>
      <c r="X28" s="190"/>
      <c r="Y28" s="45"/>
    </row>
    <row r="29" spans="2:25" s="46" customFormat="1" ht="13.5" customHeight="1">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45"/>
    </row>
    <row r="30" spans="2:24" s="47" customFormat="1" ht="13.5" customHeight="1">
      <c r="B30" s="191" t="s">
        <v>62</v>
      </c>
      <c r="C30" s="192"/>
      <c r="D30" s="192"/>
      <c r="E30" s="192"/>
      <c r="F30" s="192"/>
      <c r="G30" s="192"/>
      <c r="H30" s="192"/>
      <c r="I30" s="192"/>
      <c r="J30" s="192"/>
      <c r="K30" s="192"/>
      <c r="L30" s="192"/>
      <c r="M30" s="192"/>
      <c r="N30" s="192"/>
      <c r="O30" s="192"/>
      <c r="P30" s="192"/>
      <c r="Q30" s="192"/>
      <c r="R30" s="192"/>
      <c r="S30" s="192"/>
      <c r="T30" s="192"/>
      <c r="U30" s="192"/>
      <c r="V30" s="192"/>
      <c r="W30" s="192"/>
      <c r="X30" s="192"/>
    </row>
    <row r="31" spans="2:24" ht="13.5" customHeight="1" thickBot="1">
      <c r="B31" s="233" t="s">
        <v>135</v>
      </c>
      <c r="C31" s="190"/>
      <c r="D31" s="190"/>
      <c r="E31" s="190"/>
      <c r="F31" s="190"/>
      <c r="G31" s="190"/>
      <c r="H31" s="190"/>
      <c r="I31" s="190"/>
      <c r="J31" s="190"/>
      <c r="K31" s="190"/>
      <c r="L31" s="190"/>
      <c r="M31" s="190"/>
      <c r="N31" s="190"/>
      <c r="O31" s="190"/>
      <c r="P31" s="190"/>
      <c r="Q31" s="190"/>
      <c r="R31" s="190"/>
      <c r="S31" s="190"/>
      <c r="T31" s="190"/>
      <c r="U31" s="190"/>
      <c r="V31" s="190"/>
      <c r="W31" s="190"/>
      <c r="X31" s="190"/>
    </row>
    <row r="32" spans="2:46" ht="14.25" customHeight="1">
      <c r="B32" s="190" t="s">
        <v>116</v>
      </c>
      <c r="C32" s="167"/>
      <c r="D32" s="167"/>
      <c r="E32" s="167"/>
      <c r="F32" s="167"/>
      <c r="G32" s="167"/>
      <c r="H32" s="167"/>
      <c r="I32" s="167"/>
      <c r="J32" s="167"/>
      <c r="K32" s="167"/>
      <c r="L32" s="167"/>
      <c r="M32" s="167"/>
      <c r="N32" s="167"/>
      <c r="O32" s="167"/>
      <c r="P32" s="167"/>
      <c r="Q32" s="167"/>
      <c r="R32" s="167"/>
      <c r="S32" s="167"/>
      <c r="T32" s="167"/>
      <c r="U32" s="167"/>
      <c r="V32" s="167"/>
      <c r="W32" s="167"/>
      <c r="X32" s="167"/>
      <c r="AB32" s="48"/>
      <c r="AC32" s="49"/>
      <c r="AD32" s="49" t="s">
        <v>20</v>
      </c>
      <c r="AE32" s="49" t="s">
        <v>21</v>
      </c>
      <c r="AF32" s="49" t="s">
        <v>22</v>
      </c>
      <c r="AG32" s="49" t="s">
        <v>23</v>
      </c>
      <c r="AH32" s="49" t="s">
        <v>24</v>
      </c>
      <c r="AI32" s="49"/>
      <c r="AJ32" s="49"/>
      <c r="AK32" s="49"/>
      <c r="AL32" s="49"/>
      <c r="AM32" s="49"/>
      <c r="AN32" s="49" t="s">
        <v>16</v>
      </c>
      <c r="AO32" s="49" t="s">
        <v>25</v>
      </c>
      <c r="AP32" s="49" t="s">
        <v>26</v>
      </c>
      <c r="AQ32" s="49" t="s">
        <v>27</v>
      </c>
      <c r="AR32" s="49" t="s">
        <v>28</v>
      </c>
      <c r="AS32" s="49" t="s">
        <v>29</v>
      </c>
      <c r="AT32" s="50" t="s">
        <v>30</v>
      </c>
    </row>
    <row r="33" spans="28:46" ht="24" customHeight="1">
      <c r="AB33" s="51"/>
      <c r="AC33" s="21"/>
      <c r="AD33" s="21">
        <v>2</v>
      </c>
      <c r="AE33" s="21">
        <v>3</v>
      </c>
      <c r="AF33" s="21">
        <v>4</v>
      </c>
      <c r="AG33" s="21">
        <v>5</v>
      </c>
      <c r="AH33" s="21">
        <v>6</v>
      </c>
      <c r="AI33" s="21"/>
      <c r="AJ33" s="21"/>
      <c r="AK33" s="21"/>
      <c r="AL33" s="21"/>
      <c r="AM33" s="21"/>
      <c r="AN33" s="21">
        <v>0</v>
      </c>
      <c r="AO33" s="21">
        <v>1</v>
      </c>
      <c r="AP33" s="21">
        <v>2</v>
      </c>
      <c r="AQ33" s="21">
        <v>3</v>
      </c>
      <c r="AR33" s="21">
        <v>4</v>
      </c>
      <c r="AS33" s="21">
        <v>5</v>
      </c>
      <c r="AT33" s="52">
        <v>6</v>
      </c>
    </row>
    <row r="34" spans="28:46" ht="24" customHeight="1">
      <c r="AB34" s="51" t="s">
        <v>31</v>
      </c>
      <c r="AC34" s="21">
        <v>1</v>
      </c>
      <c r="AD34" s="21">
        <v>1</v>
      </c>
      <c r="AE34" s="21">
        <v>2</v>
      </c>
      <c r="AF34" s="21">
        <v>3</v>
      </c>
      <c r="AG34" s="21">
        <v>4</v>
      </c>
      <c r="AH34" s="21">
        <v>5</v>
      </c>
      <c r="AI34" s="21"/>
      <c r="AJ34" s="21"/>
      <c r="AK34" s="21" t="s">
        <v>31</v>
      </c>
      <c r="AL34" s="21" t="s">
        <v>20</v>
      </c>
      <c r="AM34" s="21">
        <v>1</v>
      </c>
      <c r="AN34" s="21">
        <v>108000</v>
      </c>
      <c r="AO34" s="21">
        <v>108000</v>
      </c>
      <c r="AP34" s="21">
        <v>122000</v>
      </c>
      <c r="AQ34" s="21">
        <v>127000</v>
      </c>
      <c r="AR34" s="21">
        <v>151000</v>
      </c>
      <c r="AS34" s="21">
        <v>188000</v>
      </c>
      <c r="AT34" s="52">
        <v>215000</v>
      </c>
    </row>
    <row r="35" spans="28:46" ht="24" customHeight="1">
      <c r="AB35" s="51" t="s">
        <v>32</v>
      </c>
      <c r="AC35" s="21">
        <v>2</v>
      </c>
      <c r="AD35" s="21">
        <v>6</v>
      </c>
      <c r="AE35" s="21">
        <v>7</v>
      </c>
      <c r="AF35" s="21">
        <v>8</v>
      </c>
      <c r="AG35" s="21">
        <v>9</v>
      </c>
      <c r="AH35" s="21">
        <v>10</v>
      </c>
      <c r="AI35" s="21"/>
      <c r="AJ35" s="21"/>
      <c r="AK35" s="21" t="s">
        <v>31</v>
      </c>
      <c r="AL35" s="21" t="s">
        <v>21</v>
      </c>
      <c r="AM35" s="21">
        <v>2</v>
      </c>
      <c r="AN35" s="21">
        <v>108000</v>
      </c>
      <c r="AO35" s="21">
        <v>108000</v>
      </c>
      <c r="AP35" s="21">
        <v>122000</v>
      </c>
      <c r="AQ35" s="21">
        <v>127000</v>
      </c>
      <c r="AR35" s="21">
        <v>151000</v>
      </c>
      <c r="AS35" s="21">
        <v>188000</v>
      </c>
      <c r="AT35" s="52">
        <v>215000</v>
      </c>
    </row>
    <row r="36" spans="28:46" ht="24" customHeight="1">
      <c r="AB36" s="51" t="s">
        <v>33</v>
      </c>
      <c r="AC36" s="21">
        <v>3</v>
      </c>
      <c r="AD36" s="21">
        <v>11</v>
      </c>
      <c r="AE36" s="21">
        <v>12</v>
      </c>
      <c r="AF36" s="21">
        <v>13</v>
      </c>
      <c r="AG36" s="21">
        <v>14</v>
      </c>
      <c r="AH36" s="21">
        <v>15</v>
      </c>
      <c r="AI36" s="21"/>
      <c r="AJ36" s="21"/>
      <c r="AK36" s="21" t="s">
        <v>31</v>
      </c>
      <c r="AL36" s="21" t="s">
        <v>22</v>
      </c>
      <c r="AM36" s="21">
        <v>3</v>
      </c>
      <c r="AN36" s="21">
        <v>108000</v>
      </c>
      <c r="AO36" s="21">
        <v>108000</v>
      </c>
      <c r="AP36" s="21">
        <v>122000</v>
      </c>
      <c r="AQ36" s="21">
        <v>127000</v>
      </c>
      <c r="AR36" s="21">
        <v>151000</v>
      </c>
      <c r="AS36" s="21">
        <v>188000</v>
      </c>
      <c r="AT36" s="52">
        <v>215000</v>
      </c>
    </row>
    <row r="37" spans="28:46" ht="24" customHeight="1">
      <c r="AB37" s="51"/>
      <c r="AC37" s="21"/>
      <c r="AD37" s="21"/>
      <c r="AE37" s="21"/>
      <c r="AF37" s="21"/>
      <c r="AG37" s="21"/>
      <c r="AH37" s="21"/>
      <c r="AI37" s="21"/>
      <c r="AJ37" s="21"/>
      <c r="AK37" s="21" t="s">
        <v>31</v>
      </c>
      <c r="AL37" s="21" t="s">
        <v>23</v>
      </c>
      <c r="AM37" s="21">
        <v>4</v>
      </c>
      <c r="AN37" s="21">
        <v>93000</v>
      </c>
      <c r="AO37" s="21">
        <v>93000</v>
      </c>
      <c r="AP37" s="21">
        <v>107000</v>
      </c>
      <c r="AQ37" s="21">
        <v>126000</v>
      </c>
      <c r="AR37" s="21">
        <v>146000</v>
      </c>
      <c r="AS37" s="21">
        <v>177000</v>
      </c>
      <c r="AT37" s="52">
        <v>204000</v>
      </c>
    </row>
    <row r="38" spans="28:46" ht="24" customHeight="1">
      <c r="AB38" s="51"/>
      <c r="AC38" s="21"/>
      <c r="AD38" s="21"/>
      <c r="AE38" s="21"/>
      <c r="AF38" s="21"/>
      <c r="AG38" s="21"/>
      <c r="AH38" s="21"/>
      <c r="AI38" s="21"/>
      <c r="AJ38" s="21"/>
      <c r="AK38" s="21" t="s">
        <v>31</v>
      </c>
      <c r="AL38" s="21" t="s">
        <v>24</v>
      </c>
      <c r="AM38" s="21">
        <v>5</v>
      </c>
      <c r="AN38" s="21">
        <v>83000</v>
      </c>
      <c r="AO38" s="21">
        <v>83000</v>
      </c>
      <c r="AP38" s="21">
        <v>97000</v>
      </c>
      <c r="AQ38" s="21">
        <v>119000</v>
      </c>
      <c r="AR38" s="21">
        <v>139000</v>
      </c>
      <c r="AS38" s="21">
        <v>170000</v>
      </c>
      <c r="AT38" s="52">
        <v>199000</v>
      </c>
    </row>
    <row r="39" spans="28:46" ht="24" customHeight="1">
      <c r="AB39" s="51"/>
      <c r="AC39" s="21"/>
      <c r="AD39" s="21"/>
      <c r="AE39" s="21"/>
      <c r="AF39" s="21"/>
      <c r="AG39" s="21"/>
      <c r="AH39" s="21"/>
      <c r="AI39" s="21"/>
      <c r="AJ39" s="21"/>
      <c r="AK39" s="21" t="s">
        <v>32</v>
      </c>
      <c r="AL39" s="21" t="s">
        <v>20</v>
      </c>
      <c r="AM39" s="21">
        <v>6</v>
      </c>
      <c r="AN39" s="21">
        <v>94000</v>
      </c>
      <c r="AO39" s="21">
        <v>94000</v>
      </c>
      <c r="AP39" s="21">
        <v>107000</v>
      </c>
      <c r="AQ39" s="21">
        <v>112000</v>
      </c>
      <c r="AR39" s="21">
        <v>136000</v>
      </c>
      <c r="AS39" s="21">
        <v>172000</v>
      </c>
      <c r="AT39" s="52">
        <v>200000</v>
      </c>
    </row>
    <row r="40" spans="28:46" ht="24" customHeight="1">
      <c r="AB40" s="51" t="s">
        <v>41</v>
      </c>
      <c r="AC40" s="21">
        <v>0</v>
      </c>
      <c r="AD40" s="21"/>
      <c r="AE40" s="21"/>
      <c r="AF40" s="21"/>
      <c r="AG40" s="21"/>
      <c r="AH40" s="21"/>
      <c r="AI40" s="21"/>
      <c r="AJ40" s="21"/>
      <c r="AK40" s="21" t="s">
        <v>32</v>
      </c>
      <c r="AL40" s="21" t="s">
        <v>21</v>
      </c>
      <c r="AM40" s="21">
        <v>7</v>
      </c>
      <c r="AN40" s="21">
        <v>94000</v>
      </c>
      <c r="AO40" s="21">
        <v>94000</v>
      </c>
      <c r="AP40" s="21">
        <v>107000</v>
      </c>
      <c r="AQ40" s="21">
        <v>112000</v>
      </c>
      <c r="AR40" s="21">
        <v>136000</v>
      </c>
      <c r="AS40" s="21">
        <v>172000</v>
      </c>
      <c r="AT40" s="52">
        <v>200000</v>
      </c>
    </row>
    <row r="41" spans="28:46" ht="24" customHeight="1">
      <c r="AB41" s="51" t="s">
        <v>34</v>
      </c>
      <c r="AC41" s="21">
        <v>1</v>
      </c>
      <c r="AD41" s="21"/>
      <c r="AE41" s="21"/>
      <c r="AF41" s="21"/>
      <c r="AG41" s="21"/>
      <c r="AH41" s="21"/>
      <c r="AI41" s="21"/>
      <c r="AJ41" s="21"/>
      <c r="AK41" s="21" t="s">
        <v>32</v>
      </c>
      <c r="AL41" s="21" t="s">
        <v>22</v>
      </c>
      <c r="AM41" s="21">
        <v>8</v>
      </c>
      <c r="AN41" s="21">
        <v>94000</v>
      </c>
      <c r="AO41" s="21">
        <v>94000</v>
      </c>
      <c r="AP41" s="21">
        <v>107000</v>
      </c>
      <c r="AQ41" s="21">
        <v>112000</v>
      </c>
      <c r="AR41" s="21">
        <v>136000</v>
      </c>
      <c r="AS41" s="21">
        <v>172000</v>
      </c>
      <c r="AT41" s="52">
        <v>200000</v>
      </c>
    </row>
    <row r="42" spans="28:46" ht="24" customHeight="1">
      <c r="AB42" s="51" t="s">
        <v>35</v>
      </c>
      <c r="AC42" s="21">
        <v>2</v>
      </c>
      <c r="AD42" s="21"/>
      <c r="AE42" s="21"/>
      <c r="AF42" s="21"/>
      <c r="AG42" s="21"/>
      <c r="AH42" s="21"/>
      <c r="AI42" s="21"/>
      <c r="AJ42" s="21"/>
      <c r="AK42" s="21" t="s">
        <v>32</v>
      </c>
      <c r="AL42" s="21" t="s">
        <v>23</v>
      </c>
      <c r="AM42" s="21">
        <v>9</v>
      </c>
      <c r="AN42" s="21">
        <v>79000</v>
      </c>
      <c r="AO42" s="21">
        <v>79000</v>
      </c>
      <c r="AP42" s="21">
        <v>92000</v>
      </c>
      <c r="AQ42" s="21">
        <v>111000</v>
      </c>
      <c r="AR42" s="21">
        <v>131000</v>
      </c>
      <c r="AS42" s="21">
        <v>161000</v>
      </c>
      <c r="AT42" s="52">
        <v>189000</v>
      </c>
    </row>
    <row r="43" spans="28:46" ht="24" customHeight="1">
      <c r="AB43" s="51" t="s">
        <v>36</v>
      </c>
      <c r="AC43" s="21">
        <v>3</v>
      </c>
      <c r="AD43" s="21"/>
      <c r="AE43" s="21"/>
      <c r="AF43" s="21"/>
      <c r="AG43" s="21"/>
      <c r="AH43" s="21"/>
      <c r="AI43" s="21"/>
      <c r="AJ43" s="21"/>
      <c r="AK43" s="21" t="s">
        <v>32</v>
      </c>
      <c r="AL43" s="21" t="s">
        <v>24</v>
      </c>
      <c r="AM43" s="21">
        <v>10</v>
      </c>
      <c r="AN43" s="21">
        <v>69000</v>
      </c>
      <c r="AO43" s="21">
        <v>69000</v>
      </c>
      <c r="AP43" s="21">
        <v>82000</v>
      </c>
      <c r="AQ43" s="21">
        <v>104000</v>
      </c>
      <c r="AR43" s="21">
        <v>124000</v>
      </c>
      <c r="AS43" s="21">
        <v>154000</v>
      </c>
      <c r="AT43" s="52">
        <v>184000</v>
      </c>
    </row>
    <row r="44" spans="28:46" ht="24" customHeight="1">
      <c r="AB44" s="51" t="s">
        <v>37</v>
      </c>
      <c r="AC44" s="21">
        <v>4</v>
      </c>
      <c r="AD44" s="21"/>
      <c r="AE44" s="21"/>
      <c r="AF44" s="21"/>
      <c r="AG44" s="21"/>
      <c r="AH44" s="21"/>
      <c r="AI44" s="21"/>
      <c r="AJ44" s="21"/>
      <c r="AK44" s="21" t="s">
        <v>33</v>
      </c>
      <c r="AL44" s="21" t="s">
        <v>20</v>
      </c>
      <c r="AM44" s="21">
        <v>11</v>
      </c>
      <c r="AN44" s="21">
        <v>85000</v>
      </c>
      <c r="AO44" s="21">
        <v>85000</v>
      </c>
      <c r="AP44" s="21">
        <v>97000</v>
      </c>
      <c r="AQ44" s="21">
        <v>102000</v>
      </c>
      <c r="AR44" s="21">
        <v>126000</v>
      </c>
      <c r="AS44" s="21">
        <v>162000</v>
      </c>
      <c r="AT44" s="52">
        <v>190000</v>
      </c>
    </row>
    <row r="45" spans="28:46" ht="24" customHeight="1">
      <c r="AB45" s="51" t="s">
        <v>38</v>
      </c>
      <c r="AC45" s="21">
        <v>5</v>
      </c>
      <c r="AD45" s="21"/>
      <c r="AE45" s="21"/>
      <c r="AF45" s="21"/>
      <c r="AG45" s="21"/>
      <c r="AH45" s="21"/>
      <c r="AI45" s="21"/>
      <c r="AJ45" s="21"/>
      <c r="AK45" s="21" t="s">
        <v>33</v>
      </c>
      <c r="AL45" s="21" t="s">
        <v>21</v>
      </c>
      <c r="AM45" s="21">
        <v>12</v>
      </c>
      <c r="AN45" s="21">
        <v>85000</v>
      </c>
      <c r="AO45" s="21">
        <v>85000</v>
      </c>
      <c r="AP45" s="21">
        <v>97000</v>
      </c>
      <c r="AQ45" s="21">
        <v>102000</v>
      </c>
      <c r="AR45" s="21">
        <v>126000</v>
      </c>
      <c r="AS45" s="21">
        <v>162000</v>
      </c>
      <c r="AT45" s="52">
        <v>190000</v>
      </c>
    </row>
    <row r="46" spans="28:46" ht="24" customHeight="1">
      <c r="AB46" s="51" t="s">
        <v>39</v>
      </c>
      <c r="AC46" s="21">
        <v>6</v>
      </c>
      <c r="AD46" s="21"/>
      <c r="AE46" s="21"/>
      <c r="AF46" s="21"/>
      <c r="AG46" s="21"/>
      <c r="AH46" s="21"/>
      <c r="AI46" s="21"/>
      <c r="AJ46" s="21"/>
      <c r="AK46" s="21" t="s">
        <v>33</v>
      </c>
      <c r="AL46" s="21" t="s">
        <v>22</v>
      </c>
      <c r="AM46" s="21">
        <v>13</v>
      </c>
      <c r="AN46" s="21">
        <v>85000</v>
      </c>
      <c r="AO46" s="21">
        <v>85000</v>
      </c>
      <c r="AP46" s="21">
        <v>97000</v>
      </c>
      <c r="AQ46" s="21">
        <v>102000</v>
      </c>
      <c r="AR46" s="21">
        <v>126000</v>
      </c>
      <c r="AS46" s="21">
        <v>162000</v>
      </c>
      <c r="AT46" s="52">
        <v>190000</v>
      </c>
    </row>
    <row r="47" spans="28:46" ht="24" customHeight="1">
      <c r="AB47" s="51"/>
      <c r="AC47" s="21"/>
      <c r="AD47" s="21"/>
      <c r="AE47" s="21"/>
      <c r="AF47" s="21"/>
      <c r="AG47" s="21"/>
      <c r="AH47" s="21"/>
      <c r="AI47" s="21"/>
      <c r="AJ47" s="21"/>
      <c r="AK47" s="21" t="s">
        <v>33</v>
      </c>
      <c r="AL47" s="21" t="s">
        <v>23</v>
      </c>
      <c r="AM47" s="21">
        <v>14</v>
      </c>
      <c r="AN47" s="21">
        <v>70000</v>
      </c>
      <c r="AO47" s="21">
        <v>70000</v>
      </c>
      <c r="AP47" s="21">
        <v>82000</v>
      </c>
      <c r="AQ47" s="21">
        <v>101000</v>
      </c>
      <c r="AR47" s="21">
        <v>121000</v>
      </c>
      <c r="AS47" s="21">
        <v>151000</v>
      </c>
      <c r="AT47" s="52">
        <v>179000</v>
      </c>
    </row>
    <row r="48" spans="28:46" ht="24" customHeight="1" thickBot="1">
      <c r="AB48" s="53"/>
      <c r="AC48" s="54"/>
      <c r="AD48" s="54"/>
      <c r="AE48" s="54"/>
      <c r="AF48" s="54"/>
      <c r="AG48" s="54"/>
      <c r="AH48" s="54"/>
      <c r="AI48" s="54"/>
      <c r="AJ48" s="54"/>
      <c r="AK48" s="54" t="s">
        <v>33</v>
      </c>
      <c r="AL48" s="54" t="s">
        <v>24</v>
      </c>
      <c r="AM48" s="54">
        <v>15</v>
      </c>
      <c r="AN48" s="54">
        <v>60000</v>
      </c>
      <c r="AO48" s="54">
        <v>60000</v>
      </c>
      <c r="AP48" s="54">
        <v>72000</v>
      </c>
      <c r="AQ48" s="54">
        <v>94000</v>
      </c>
      <c r="AR48" s="54">
        <v>114000</v>
      </c>
      <c r="AS48" s="54">
        <v>144000</v>
      </c>
      <c r="AT48" s="55">
        <v>174000</v>
      </c>
    </row>
  </sheetData>
  <sheetProtection selectLockedCells="1"/>
  <mergeCells count="77">
    <mergeCell ref="O9:O10"/>
    <mergeCell ref="B9:B10"/>
    <mergeCell ref="S9:S10"/>
    <mergeCell ref="B4:C4"/>
    <mergeCell ref="E4:G4"/>
    <mergeCell ref="K4:L4"/>
    <mergeCell ref="M4:N4"/>
    <mergeCell ref="B5:C5"/>
    <mergeCell ref="E5:G5"/>
    <mergeCell ref="K5:L5"/>
    <mergeCell ref="M5:N5"/>
    <mergeCell ref="T9:T10"/>
    <mergeCell ref="B6:C6"/>
    <mergeCell ref="E6:G6"/>
    <mergeCell ref="C8:C10"/>
    <mergeCell ref="E8:E10"/>
    <mergeCell ref="F8:G10"/>
    <mergeCell ref="H8:T8"/>
    <mergeCell ref="P9:P10"/>
    <mergeCell ref="Q9:Q10"/>
    <mergeCell ref="R9:R10"/>
    <mergeCell ref="B12:B13"/>
    <mergeCell ref="F12:G12"/>
    <mergeCell ref="F13:G13"/>
    <mergeCell ref="V10:X10"/>
    <mergeCell ref="C11:C13"/>
    <mergeCell ref="D11:D13"/>
    <mergeCell ref="E11:E13"/>
    <mergeCell ref="F11:G11"/>
    <mergeCell ref="V11:X12"/>
    <mergeCell ref="B15:B16"/>
    <mergeCell ref="B18:B19"/>
    <mergeCell ref="H9:H10"/>
    <mergeCell ref="V14:X15"/>
    <mergeCell ref="F15:G15"/>
    <mergeCell ref="F16:G16"/>
    <mergeCell ref="V8:X9"/>
    <mergeCell ref="M9:M10"/>
    <mergeCell ref="N9:N10"/>
    <mergeCell ref="I9:I10"/>
    <mergeCell ref="L9:L10"/>
    <mergeCell ref="F19:G19"/>
    <mergeCell ref="C14:C16"/>
    <mergeCell ref="D14:D16"/>
    <mergeCell ref="E14:E16"/>
    <mergeCell ref="F14:G14"/>
    <mergeCell ref="J9:J10"/>
    <mergeCell ref="K9:K10"/>
    <mergeCell ref="C17:C19"/>
    <mergeCell ref="D17:D19"/>
    <mergeCell ref="E17:E19"/>
    <mergeCell ref="F17:G17"/>
    <mergeCell ref="V17:X18"/>
    <mergeCell ref="F18:G18"/>
    <mergeCell ref="C20:C22"/>
    <mergeCell ref="D20:D22"/>
    <mergeCell ref="E20:E22"/>
    <mergeCell ref="F20:G20"/>
    <mergeCell ref="V20:X21"/>
    <mergeCell ref="F21:G21"/>
    <mergeCell ref="F22:G22"/>
    <mergeCell ref="C23:C25"/>
    <mergeCell ref="D23:D25"/>
    <mergeCell ref="E23:E25"/>
    <mergeCell ref="F23:G23"/>
    <mergeCell ref="V23:X24"/>
    <mergeCell ref="F24:G24"/>
    <mergeCell ref="B21:B22"/>
    <mergeCell ref="B24:B25"/>
    <mergeCell ref="B31:X31"/>
    <mergeCell ref="B32:X32"/>
    <mergeCell ref="F25:G25"/>
    <mergeCell ref="H26:S26"/>
    <mergeCell ref="V26:X26"/>
    <mergeCell ref="B27:X27"/>
    <mergeCell ref="B28:X29"/>
    <mergeCell ref="B30:X30"/>
  </mergeCells>
  <dataValidations count="4">
    <dataValidation type="whole" allowBlank="1" showInputMessage="1" showErrorMessage="1" error="整数で入力ください。小数点以下の数値や数式は入力不可。" sqref="H11:S11 H14:S14 H17:S17 H20:S20 H23:S23">
      <formula1>0</formula1>
      <formula2>350000</formula2>
    </dataValidation>
    <dataValidation type="list" allowBlank="1" showInputMessage="1" showErrorMessage="1" sqref="E6">
      <formula1>$AD$32:$AH$32</formula1>
    </dataValidation>
    <dataValidation type="list" allowBlank="1" showInputMessage="1" showErrorMessage="1" sqref="E5">
      <formula1>$AB$34:$AB$36</formula1>
    </dataValidation>
    <dataValidation type="list" allowBlank="1" showInputMessage="1" showErrorMessage="1" sqref="C11:C25">
      <formula1>$AB$40:$AB$46</formula1>
    </dataValidation>
  </dataValidations>
  <printOptions horizontalCentered="1"/>
  <pageMargins left="0.1968503937007874" right="0.1968503937007874" top="0.5905511811023623" bottom="0.1968503937007874" header="0" footer="0"/>
  <pageSetup horizontalDpi="300" verticalDpi="300" orientation="landscape" paperSize="9" scale="94" r:id="rId2"/>
  <headerFooter alignWithMargins="0">
    <oddHeader>&amp;L
</oddHeader>
  </headerFooter>
  <drawing r:id="rId1"/>
</worksheet>
</file>

<file path=xl/worksheets/sheet6.xml><?xml version="1.0" encoding="utf-8"?>
<worksheet xmlns="http://schemas.openxmlformats.org/spreadsheetml/2006/main" xmlns:r="http://schemas.openxmlformats.org/officeDocument/2006/relationships">
  <sheetPr>
    <tabColor indexed="41"/>
  </sheetPr>
  <dimension ref="B1:AT48"/>
  <sheetViews>
    <sheetView showGridLines="0" view="pageBreakPreview" zoomScale="85" zoomScaleSheetLayoutView="85" workbookViewId="0" topLeftCell="A1">
      <selection activeCell="Z10" sqref="Z10"/>
    </sheetView>
  </sheetViews>
  <sheetFormatPr defaultColWidth="9.00390625" defaultRowHeight="24" customHeight="1"/>
  <cols>
    <col min="1" max="1" width="3.00390625" style="1" customWidth="1"/>
    <col min="2" max="2" width="10.375" style="1" customWidth="1"/>
    <col min="3" max="3" width="5.875" style="1" bestFit="1" customWidth="1"/>
    <col min="4" max="4" width="5.00390625" style="1" hidden="1" customWidth="1"/>
    <col min="5" max="5" width="7.125" style="1" bestFit="1" customWidth="1"/>
    <col min="6" max="7" width="6.125" style="1" customWidth="1"/>
    <col min="8" max="19" width="7.125" style="1" customWidth="1"/>
    <col min="20" max="20" width="9.75390625" style="1" customWidth="1"/>
    <col min="21" max="21" width="9.75390625" style="1" hidden="1" customWidth="1"/>
    <col min="22" max="22" width="7.75390625" style="1" customWidth="1"/>
    <col min="23" max="23" width="3.25390625" style="1" bestFit="1" customWidth="1"/>
    <col min="24" max="24" width="10.00390625" style="1" customWidth="1"/>
    <col min="25" max="25" width="3.50390625" style="1" bestFit="1" customWidth="1"/>
    <col min="26" max="27" width="6.625" style="1" customWidth="1"/>
    <col min="28" max="28" width="6.375" style="1" bestFit="1" customWidth="1"/>
    <col min="29" max="29" width="2.625" style="1" bestFit="1" customWidth="1"/>
    <col min="30" max="34" width="4.50390625" style="1" bestFit="1" customWidth="1"/>
    <col min="35" max="36" width="6.625" style="1" customWidth="1"/>
    <col min="37" max="37" width="4.75390625" style="1" bestFit="1" customWidth="1"/>
    <col min="38" max="38" width="4.50390625" style="1" bestFit="1" customWidth="1"/>
    <col min="39" max="39" width="3.50390625" style="1" bestFit="1" customWidth="1"/>
    <col min="40" max="46" width="7.50390625" style="1" bestFit="1" customWidth="1"/>
    <col min="47" max="16384" width="9.00390625" style="1" customWidth="1"/>
  </cols>
  <sheetData>
    <row r="1" ht="15" customHeight="1">
      <c r="B1" s="1" t="s">
        <v>128</v>
      </c>
    </row>
    <row r="2" spans="2:29" ht="20.25" customHeight="1">
      <c r="B2" s="18" t="s">
        <v>70</v>
      </c>
      <c r="C2" s="19"/>
      <c r="D2" s="19"/>
      <c r="E2" s="19"/>
      <c r="F2" s="19"/>
      <c r="G2" s="19"/>
      <c r="H2" s="19"/>
      <c r="I2" s="19"/>
      <c r="J2" s="20"/>
      <c r="K2" s="20"/>
      <c r="L2" s="20"/>
      <c r="M2" s="20"/>
      <c r="N2" s="20"/>
      <c r="O2" s="20"/>
      <c r="P2" s="20"/>
      <c r="Q2" s="20"/>
      <c r="R2" s="20"/>
      <c r="S2" s="20"/>
      <c r="T2" s="20"/>
      <c r="U2" s="20"/>
      <c r="V2" s="20"/>
      <c r="W2" s="20"/>
      <c r="X2" s="20"/>
      <c r="Y2" s="20"/>
      <c r="AB2" s="21"/>
      <c r="AC2" s="21"/>
    </row>
    <row r="3" spans="2:27" ht="3.75" customHeight="1">
      <c r="B3" s="6"/>
      <c r="C3" s="6"/>
      <c r="D3" s="6"/>
      <c r="E3" s="6"/>
      <c r="F3" s="6"/>
      <c r="G3" s="6"/>
      <c r="H3" s="6"/>
      <c r="I3" s="6"/>
      <c r="J3" s="22"/>
      <c r="K3" s="22"/>
      <c r="L3" s="22"/>
      <c r="M3" s="22"/>
      <c r="N3" s="22"/>
      <c r="O3" s="22"/>
      <c r="P3" s="22"/>
      <c r="Q3" s="22"/>
      <c r="R3" s="22"/>
      <c r="S3" s="22"/>
      <c r="T3" s="22"/>
      <c r="U3" s="22"/>
      <c r="V3" s="22"/>
      <c r="W3" s="22"/>
      <c r="X3" s="3"/>
      <c r="Y3" s="3"/>
      <c r="Z3" s="19"/>
      <c r="AA3" s="19"/>
    </row>
    <row r="4" spans="2:26" ht="24" customHeight="1">
      <c r="B4" s="211" t="s">
        <v>3</v>
      </c>
      <c r="C4" s="211"/>
      <c r="D4" s="4" t="e">
        <f>INDEX(AD34:AH36,D5,D6-1)</f>
        <v>#N/A</v>
      </c>
      <c r="E4" s="187"/>
      <c r="F4" s="188"/>
      <c r="G4" s="189"/>
      <c r="H4" s="23"/>
      <c r="I4" s="5"/>
      <c r="J4" s="21"/>
      <c r="K4" s="212" t="s">
        <v>18</v>
      </c>
      <c r="L4" s="212"/>
      <c r="M4" s="211">
        <f>COUNTIF(V11:V25,"&gt;0")</f>
        <v>0</v>
      </c>
      <c r="N4" s="211"/>
      <c r="O4" s="21"/>
      <c r="P4" s="21"/>
      <c r="Q4" s="21"/>
      <c r="R4" s="21"/>
      <c r="S4" s="21"/>
      <c r="T4" s="21"/>
      <c r="U4" s="21"/>
      <c r="V4" s="21"/>
      <c r="W4" s="21"/>
      <c r="Y4" s="21"/>
      <c r="Z4" s="5"/>
    </row>
    <row r="5" spans="2:27" ht="24" customHeight="1">
      <c r="B5" s="211" t="s">
        <v>17</v>
      </c>
      <c r="C5" s="211"/>
      <c r="D5" s="24" t="e">
        <f>VLOOKUP(E5,AB34:AC36,2,FALSE)</f>
        <v>#N/A</v>
      </c>
      <c r="E5" s="213"/>
      <c r="F5" s="214"/>
      <c r="G5" s="215"/>
      <c r="H5" s="23"/>
      <c r="I5" s="5"/>
      <c r="J5" s="21"/>
      <c r="K5" s="212" t="s">
        <v>19</v>
      </c>
      <c r="L5" s="212"/>
      <c r="M5" s="216">
        <f>V26</f>
        <v>0</v>
      </c>
      <c r="N5" s="211"/>
      <c r="O5" s="21"/>
      <c r="P5" s="21"/>
      <c r="Q5" s="21"/>
      <c r="R5" s="21"/>
      <c r="S5" s="21"/>
      <c r="T5" s="21"/>
      <c r="U5" s="21"/>
      <c r="V5" s="21"/>
      <c r="W5" s="21"/>
      <c r="X5" s="21"/>
      <c r="Y5" s="21"/>
      <c r="Z5" s="5"/>
      <c r="AA5" s="25"/>
    </row>
    <row r="6" spans="2:27" ht="24" customHeight="1">
      <c r="B6" s="211" t="s">
        <v>1</v>
      </c>
      <c r="C6" s="211"/>
      <c r="D6" s="4" t="e">
        <f>LOOKUP(E6,AD32:AH32,AD33:AH33)</f>
        <v>#N/A</v>
      </c>
      <c r="E6" s="187"/>
      <c r="F6" s="188"/>
      <c r="G6" s="189"/>
      <c r="H6" s="23"/>
      <c r="I6" s="5"/>
      <c r="J6" s="21"/>
      <c r="K6" s="21"/>
      <c r="L6" s="21"/>
      <c r="M6" s="21"/>
      <c r="N6" s="21"/>
      <c r="O6" s="21"/>
      <c r="P6" s="21"/>
      <c r="Q6" s="21"/>
      <c r="R6" s="21"/>
      <c r="S6" s="21"/>
      <c r="T6" s="21"/>
      <c r="U6" s="21"/>
      <c r="V6" s="21"/>
      <c r="W6" s="21"/>
      <c r="X6" s="25" t="s">
        <v>0</v>
      </c>
      <c r="Y6" s="21"/>
      <c r="Z6" s="5"/>
      <c r="AA6" s="25"/>
    </row>
    <row r="7" spans="2:27" ht="9.75" customHeight="1">
      <c r="B7" s="26"/>
      <c r="C7" s="26"/>
      <c r="D7" s="26"/>
      <c r="E7" s="26"/>
      <c r="F7" s="5"/>
      <c r="G7" s="5"/>
      <c r="H7" s="5"/>
      <c r="I7" s="5"/>
      <c r="J7" s="21"/>
      <c r="K7" s="21"/>
      <c r="L7" s="21"/>
      <c r="M7" s="21"/>
      <c r="N7" s="21"/>
      <c r="O7" s="21"/>
      <c r="P7" s="21"/>
      <c r="Q7" s="21"/>
      <c r="R7" s="21"/>
      <c r="S7" s="21"/>
      <c r="T7" s="21"/>
      <c r="U7" s="21"/>
      <c r="V7" s="21"/>
      <c r="W7" s="21"/>
      <c r="X7" s="21"/>
      <c r="Y7" s="21"/>
      <c r="Z7" s="5"/>
      <c r="AA7" s="25"/>
    </row>
    <row r="8" spans="2:24" ht="12.75" customHeight="1" thickBot="1">
      <c r="B8" s="27" t="s">
        <v>133</v>
      </c>
      <c r="C8" s="223" t="s">
        <v>60</v>
      </c>
      <c r="D8" s="27"/>
      <c r="E8" s="223" t="s">
        <v>43</v>
      </c>
      <c r="F8" s="225"/>
      <c r="G8" s="226"/>
      <c r="H8" s="203"/>
      <c r="I8" s="204"/>
      <c r="J8" s="204"/>
      <c r="K8" s="204"/>
      <c r="L8" s="204"/>
      <c r="M8" s="204"/>
      <c r="N8" s="204"/>
      <c r="O8" s="204"/>
      <c r="P8" s="204"/>
      <c r="Q8" s="204"/>
      <c r="R8" s="204"/>
      <c r="S8" s="204"/>
      <c r="T8" s="205"/>
      <c r="U8" s="28"/>
      <c r="V8" s="204" t="s">
        <v>53</v>
      </c>
      <c r="W8" s="204"/>
      <c r="X8" s="205"/>
    </row>
    <row r="9" spans="2:24" ht="12.75" customHeight="1">
      <c r="B9" s="202" t="s">
        <v>132</v>
      </c>
      <c r="C9" s="181"/>
      <c r="D9" s="29"/>
      <c r="E9" s="224"/>
      <c r="F9" s="227"/>
      <c r="G9" s="228"/>
      <c r="H9" s="206" t="s">
        <v>4</v>
      </c>
      <c r="I9" s="206" t="s">
        <v>5</v>
      </c>
      <c r="J9" s="206" t="s">
        <v>6</v>
      </c>
      <c r="K9" s="206" t="s">
        <v>7</v>
      </c>
      <c r="L9" s="206" t="s">
        <v>8</v>
      </c>
      <c r="M9" s="206" t="s">
        <v>9</v>
      </c>
      <c r="N9" s="206" t="s">
        <v>10</v>
      </c>
      <c r="O9" s="206" t="s">
        <v>11</v>
      </c>
      <c r="P9" s="206" t="s">
        <v>12</v>
      </c>
      <c r="Q9" s="206" t="s">
        <v>13</v>
      </c>
      <c r="R9" s="206" t="s">
        <v>14</v>
      </c>
      <c r="S9" s="183" t="s">
        <v>15</v>
      </c>
      <c r="T9" s="185" t="s">
        <v>2</v>
      </c>
      <c r="U9" s="30"/>
      <c r="V9" s="231"/>
      <c r="W9" s="231"/>
      <c r="X9" s="232"/>
    </row>
    <row r="10" spans="2:24" ht="15" customHeight="1" thickBot="1">
      <c r="B10" s="182"/>
      <c r="C10" s="181"/>
      <c r="D10" s="29"/>
      <c r="E10" s="224"/>
      <c r="F10" s="229"/>
      <c r="G10" s="230"/>
      <c r="H10" s="207"/>
      <c r="I10" s="207"/>
      <c r="J10" s="207"/>
      <c r="K10" s="207"/>
      <c r="L10" s="207"/>
      <c r="M10" s="207"/>
      <c r="N10" s="207"/>
      <c r="O10" s="207"/>
      <c r="P10" s="207"/>
      <c r="Q10" s="207"/>
      <c r="R10" s="207"/>
      <c r="S10" s="184"/>
      <c r="T10" s="186"/>
      <c r="U10" s="31"/>
      <c r="V10" s="208" t="s">
        <v>52</v>
      </c>
      <c r="W10" s="209"/>
      <c r="X10" s="210"/>
    </row>
    <row r="11" spans="2:24" ht="21.75" customHeight="1">
      <c r="B11" s="112"/>
      <c r="C11" s="174"/>
      <c r="D11" s="177" t="e">
        <f>VLOOKUP(C11,$AB$40:$AC$46,2,FALSE)</f>
        <v>#N/A</v>
      </c>
      <c r="E11" s="180" t="e">
        <f>INDEX($AN$34:$AT$48,$D$4,D11+1)</f>
        <v>#N/A</v>
      </c>
      <c r="F11" s="217" t="s">
        <v>61</v>
      </c>
      <c r="G11" s="218"/>
      <c r="H11" s="56"/>
      <c r="I11" s="56"/>
      <c r="J11" s="56"/>
      <c r="K11" s="56"/>
      <c r="L11" s="56"/>
      <c r="M11" s="57"/>
      <c r="N11" s="56"/>
      <c r="O11" s="56"/>
      <c r="P11" s="56"/>
      <c r="Q11" s="56"/>
      <c r="R11" s="56"/>
      <c r="S11" s="57"/>
      <c r="T11" s="32">
        <f>SUM(H11:S11)</f>
        <v>0</v>
      </c>
      <c r="U11" s="33" t="e">
        <f>IF(V11&gt;0,T11,0)</f>
        <v>#N/A</v>
      </c>
      <c r="V11" s="168" t="e">
        <f>IF(E11*T13-T12&gt;0,E11*T13-T12,0)</f>
        <v>#N/A</v>
      </c>
      <c r="W11" s="169"/>
      <c r="X11" s="170"/>
    </row>
    <row r="12" spans="2:24" ht="26.25" customHeight="1">
      <c r="B12" s="165"/>
      <c r="C12" s="175"/>
      <c r="D12" s="178"/>
      <c r="E12" s="181"/>
      <c r="F12" s="221" t="s">
        <v>44</v>
      </c>
      <c r="G12" s="222"/>
      <c r="H12" s="34" t="e">
        <f aca="true" t="shared" si="0" ref="H12:S12">MIN($E$11*H13,H11)</f>
        <v>#N/A</v>
      </c>
      <c r="I12" s="34" t="e">
        <f t="shared" si="0"/>
        <v>#N/A</v>
      </c>
      <c r="J12" s="34" t="e">
        <f t="shared" si="0"/>
        <v>#N/A</v>
      </c>
      <c r="K12" s="34" t="e">
        <f t="shared" si="0"/>
        <v>#N/A</v>
      </c>
      <c r="L12" s="34" t="e">
        <f t="shared" si="0"/>
        <v>#N/A</v>
      </c>
      <c r="M12" s="35" t="e">
        <f t="shared" si="0"/>
        <v>#N/A</v>
      </c>
      <c r="N12" s="34" t="e">
        <f t="shared" si="0"/>
        <v>#N/A</v>
      </c>
      <c r="O12" s="34" t="e">
        <f t="shared" si="0"/>
        <v>#N/A</v>
      </c>
      <c r="P12" s="34" t="e">
        <f t="shared" si="0"/>
        <v>#N/A</v>
      </c>
      <c r="Q12" s="34" t="e">
        <f t="shared" si="0"/>
        <v>#N/A</v>
      </c>
      <c r="R12" s="34" t="e">
        <f t="shared" si="0"/>
        <v>#N/A</v>
      </c>
      <c r="S12" s="35" t="e">
        <f t="shared" si="0"/>
        <v>#N/A</v>
      </c>
      <c r="T12" s="36">
        <f>SUMIF(H12:S12,"&gt;=0",H12:S12)</f>
        <v>0</v>
      </c>
      <c r="U12" s="37"/>
      <c r="V12" s="171"/>
      <c r="W12" s="172"/>
      <c r="X12" s="173"/>
    </row>
    <row r="13" spans="2:24" ht="21" customHeight="1" thickBot="1">
      <c r="B13" s="166"/>
      <c r="C13" s="176"/>
      <c r="D13" s="179"/>
      <c r="E13" s="182"/>
      <c r="F13" s="219" t="s">
        <v>50</v>
      </c>
      <c r="G13" s="220"/>
      <c r="H13" s="58"/>
      <c r="I13" s="58"/>
      <c r="J13" s="58"/>
      <c r="K13" s="58"/>
      <c r="L13" s="58"/>
      <c r="M13" s="59"/>
      <c r="N13" s="59"/>
      <c r="O13" s="59"/>
      <c r="P13" s="59"/>
      <c r="Q13" s="59"/>
      <c r="R13" s="59"/>
      <c r="S13" s="60"/>
      <c r="T13" s="38">
        <f>SUM(H13:S13)</f>
        <v>0</v>
      </c>
      <c r="U13" s="39"/>
      <c r="V13" s="61" t="s">
        <v>125</v>
      </c>
      <c r="W13" s="40" t="s">
        <v>51</v>
      </c>
      <c r="X13" s="62" t="s">
        <v>125</v>
      </c>
    </row>
    <row r="14" spans="2:24" ht="21.75" customHeight="1">
      <c r="B14" s="112"/>
      <c r="C14" s="174"/>
      <c r="D14" s="177" t="e">
        <f>VLOOKUP(C14,$AB$40:$AC$46,2,FALSE)</f>
        <v>#N/A</v>
      </c>
      <c r="E14" s="180" t="e">
        <f>INDEX($AN$34:$AT$48,$D$4,D14+1)</f>
        <v>#N/A</v>
      </c>
      <c r="F14" s="217" t="s">
        <v>61</v>
      </c>
      <c r="G14" s="218"/>
      <c r="H14" s="56"/>
      <c r="I14" s="56"/>
      <c r="J14" s="56"/>
      <c r="K14" s="56"/>
      <c r="L14" s="56"/>
      <c r="M14" s="57"/>
      <c r="N14" s="56"/>
      <c r="O14" s="56"/>
      <c r="P14" s="56"/>
      <c r="Q14" s="56"/>
      <c r="R14" s="56"/>
      <c r="S14" s="57"/>
      <c r="T14" s="32">
        <f>SUM(H14:S14)</f>
        <v>0</v>
      </c>
      <c r="U14" s="33" t="e">
        <f>IF(V14&gt;0,T14,0)</f>
        <v>#N/A</v>
      </c>
      <c r="V14" s="193" t="e">
        <f>IF(E14*T16-T15&gt;0,E14*T16-T15,0)</f>
        <v>#N/A</v>
      </c>
      <c r="W14" s="194"/>
      <c r="X14" s="195"/>
    </row>
    <row r="15" spans="2:24" ht="26.25" customHeight="1">
      <c r="B15" s="165"/>
      <c r="C15" s="175"/>
      <c r="D15" s="178"/>
      <c r="E15" s="181"/>
      <c r="F15" s="221" t="s">
        <v>44</v>
      </c>
      <c r="G15" s="222"/>
      <c r="H15" s="34" t="e">
        <f>MIN($E$14*H16,H14)</f>
        <v>#N/A</v>
      </c>
      <c r="I15" s="34" t="e">
        <f aca="true" t="shared" si="1" ref="I15:S15">MIN($E$14*I16,I14)</f>
        <v>#N/A</v>
      </c>
      <c r="J15" s="34" t="e">
        <f>MIN($E$14*J16,J14)</f>
        <v>#N/A</v>
      </c>
      <c r="K15" s="34" t="e">
        <f t="shared" si="1"/>
        <v>#N/A</v>
      </c>
      <c r="L15" s="34" t="e">
        <f t="shared" si="1"/>
        <v>#N/A</v>
      </c>
      <c r="M15" s="35" t="e">
        <f t="shared" si="1"/>
        <v>#N/A</v>
      </c>
      <c r="N15" s="34" t="e">
        <f t="shared" si="1"/>
        <v>#N/A</v>
      </c>
      <c r="O15" s="34" t="e">
        <f t="shared" si="1"/>
        <v>#N/A</v>
      </c>
      <c r="P15" s="34" t="e">
        <f t="shared" si="1"/>
        <v>#N/A</v>
      </c>
      <c r="Q15" s="34" t="e">
        <f t="shared" si="1"/>
        <v>#N/A</v>
      </c>
      <c r="R15" s="34" t="e">
        <f t="shared" si="1"/>
        <v>#N/A</v>
      </c>
      <c r="S15" s="35" t="e">
        <f t="shared" si="1"/>
        <v>#N/A</v>
      </c>
      <c r="T15" s="36">
        <f>SUMIF(H15:S15,"&gt;=0",H15:S15)</f>
        <v>0</v>
      </c>
      <c r="U15" s="37"/>
      <c r="V15" s="196"/>
      <c r="W15" s="197"/>
      <c r="X15" s="198"/>
    </row>
    <row r="16" spans="2:24" ht="21" customHeight="1" thickBot="1">
      <c r="B16" s="166"/>
      <c r="C16" s="176"/>
      <c r="D16" s="179"/>
      <c r="E16" s="182"/>
      <c r="F16" s="219" t="s">
        <v>50</v>
      </c>
      <c r="G16" s="220"/>
      <c r="H16" s="58"/>
      <c r="I16" s="58"/>
      <c r="J16" s="58"/>
      <c r="K16" s="58"/>
      <c r="L16" s="58"/>
      <c r="M16" s="59"/>
      <c r="N16" s="59"/>
      <c r="O16" s="59"/>
      <c r="P16" s="59"/>
      <c r="Q16" s="59"/>
      <c r="R16" s="59"/>
      <c r="S16" s="60"/>
      <c r="T16" s="38">
        <f>SUM(H16:S16)</f>
        <v>0</v>
      </c>
      <c r="U16" s="39"/>
      <c r="V16" s="61" t="s">
        <v>59</v>
      </c>
      <c r="W16" s="40" t="s">
        <v>51</v>
      </c>
      <c r="X16" s="62" t="s">
        <v>59</v>
      </c>
    </row>
    <row r="17" spans="2:24" ht="21.75" customHeight="1">
      <c r="B17" s="112"/>
      <c r="C17" s="175"/>
      <c r="D17" s="178" t="e">
        <f>VLOOKUP(C17,$AB$40:$AC$46,2,FALSE)</f>
        <v>#N/A</v>
      </c>
      <c r="E17" s="181" t="e">
        <f>INDEX($AN$34:$AT$48,$D$4,D17+1)</f>
        <v>#N/A</v>
      </c>
      <c r="F17" s="217" t="s">
        <v>61</v>
      </c>
      <c r="G17" s="218"/>
      <c r="H17" s="56"/>
      <c r="I17" s="56"/>
      <c r="J17" s="56"/>
      <c r="K17" s="56"/>
      <c r="L17" s="56"/>
      <c r="M17" s="57"/>
      <c r="N17" s="56"/>
      <c r="O17" s="56"/>
      <c r="P17" s="56"/>
      <c r="Q17" s="56"/>
      <c r="R17" s="56"/>
      <c r="S17" s="57"/>
      <c r="T17" s="32">
        <f>SUM(H17:S17)</f>
        <v>0</v>
      </c>
      <c r="U17" s="33" t="e">
        <f>IF(V17&gt;0,T17,0)</f>
        <v>#N/A</v>
      </c>
      <c r="V17" s="193" t="e">
        <f>IF(E17*T19-T18&gt;0,E17*T19-T18,0)</f>
        <v>#N/A</v>
      </c>
      <c r="W17" s="194"/>
      <c r="X17" s="195"/>
    </row>
    <row r="18" spans="2:24" ht="26.25" customHeight="1">
      <c r="B18" s="165"/>
      <c r="C18" s="175"/>
      <c r="D18" s="178"/>
      <c r="E18" s="181"/>
      <c r="F18" s="221" t="s">
        <v>44</v>
      </c>
      <c r="G18" s="222"/>
      <c r="H18" s="34" t="e">
        <f>MIN($E$17*H19,H17)</f>
        <v>#N/A</v>
      </c>
      <c r="I18" s="34" t="e">
        <f aca="true" t="shared" si="2" ref="I18:S18">MIN($E$17*I19,I17)</f>
        <v>#N/A</v>
      </c>
      <c r="J18" s="34" t="e">
        <f t="shared" si="2"/>
        <v>#N/A</v>
      </c>
      <c r="K18" s="34" t="e">
        <f t="shared" si="2"/>
        <v>#N/A</v>
      </c>
      <c r="L18" s="34" t="e">
        <f t="shared" si="2"/>
        <v>#N/A</v>
      </c>
      <c r="M18" s="35" t="e">
        <f>MIN($E$17*M19,M17)</f>
        <v>#N/A</v>
      </c>
      <c r="N18" s="34" t="e">
        <f t="shared" si="2"/>
        <v>#N/A</v>
      </c>
      <c r="O18" s="34" t="e">
        <f t="shared" si="2"/>
        <v>#N/A</v>
      </c>
      <c r="P18" s="34" t="e">
        <f t="shared" si="2"/>
        <v>#N/A</v>
      </c>
      <c r="Q18" s="34" t="e">
        <f t="shared" si="2"/>
        <v>#N/A</v>
      </c>
      <c r="R18" s="34" t="e">
        <f t="shared" si="2"/>
        <v>#N/A</v>
      </c>
      <c r="S18" s="35" t="e">
        <f t="shared" si="2"/>
        <v>#N/A</v>
      </c>
      <c r="T18" s="36">
        <f>SUMIF(H18:S18,"&gt;=0",H18:S18)</f>
        <v>0</v>
      </c>
      <c r="U18" s="37"/>
      <c r="V18" s="196"/>
      <c r="W18" s="197"/>
      <c r="X18" s="198"/>
    </row>
    <row r="19" spans="2:24" ht="21" customHeight="1" thickBot="1">
      <c r="B19" s="166"/>
      <c r="C19" s="175"/>
      <c r="D19" s="178"/>
      <c r="E19" s="181"/>
      <c r="F19" s="219" t="s">
        <v>50</v>
      </c>
      <c r="G19" s="220"/>
      <c r="H19" s="58"/>
      <c r="I19" s="58"/>
      <c r="J19" s="58"/>
      <c r="K19" s="58"/>
      <c r="L19" s="58"/>
      <c r="M19" s="59"/>
      <c r="N19" s="59"/>
      <c r="O19" s="59"/>
      <c r="P19" s="59"/>
      <c r="Q19" s="59"/>
      <c r="R19" s="59"/>
      <c r="S19" s="60"/>
      <c r="T19" s="38">
        <f>SUM(H19:S19)</f>
        <v>0</v>
      </c>
      <c r="U19" s="39"/>
      <c r="V19" s="61" t="s">
        <v>59</v>
      </c>
      <c r="W19" s="40" t="s">
        <v>51</v>
      </c>
      <c r="X19" s="62" t="s">
        <v>59</v>
      </c>
    </row>
    <row r="20" spans="2:24" ht="21.75" customHeight="1">
      <c r="B20" s="112"/>
      <c r="C20" s="174"/>
      <c r="D20" s="177" t="e">
        <f>VLOOKUP(C20,$AB$40:$AC$46,2,FALSE)</f>
        <v>#N/A</v>
      </c>
      <c r="E20" s="180" t="e">
        <f>INDEX($AN$34:$AT$48,$D$4,D20+1)</f>
        <v>#N/A</v>
      </c>
      <c r="F20" s="217" t="s">
        <v>61</v>
      </c>
      <c r="G20" s="218"/>
      <c r="H20" s="56"/>
      <c r="I20" s="56"/>
      <c r="J20" s="56"/>
      <c r="K20" s="56"/>
      <c r="L20" s="56"/>
      <c r="M20" s="57"/>
      <c r="N20" s="56"/>
      <c r="O20" s="56"/>
      <c r="P20" s="56"/>
      <c r="Q20" s="56"/>
      <c r="R20" s="56"/>
      <c r="S20" s="57"/>
      <c r="T20" s="32">
        <f>SUM(H20:S20)</f>
        <v>0</v>
      </c>
      <c r="U20" s="33" t="e">
        <f>IF(V20&gt;0,T20,0)</f>
        <v>#N/A</v>
      </c>
      <c r="V20" s="193" t="e">
        <f>IF(E20*T22-T21&gt;0,E20*T22-T21,0)</f>
        <v>#N/A</v>
      </c>
      <c r="W20" s="194"/>
      <c r="X20" s="195"/>
    </row>
    <row r="21" spans="2:24" ht="26.25" customHeight="1">
      <c r="B21" s="165"/>
      <c r="C21" s="175"/>
      <c r="D21" s="178"/>
      <c r="E21" s="181"/>
      <c r="F21" s="221" t="s">
        <v>44</v>
      </c>
      <c r="G21" s="222"/>
      <c r="H21" s="34" t="e">
        <f>MIN($E$20*H22,H20)</f>
        <v>#N/A</v>
      </c>
      <c r="I21" s="34" t="e">
        <f aca="true" t="shared" si="3" ref="I21:S21">MIN($E$20*I22,I20)</f>
        <v>#N/A</v>
      </c>
      <c r="J21" s="34" t="e">
        <f t="shared" si="3"/>
        <v>#N/A</v>
      </c>
      <c r="K21" s="34" t="e">
        <f t="shared" si="3"/>
        <v>#N/A</v>
      </c>
      <c r="L21" s="34" t="e">
        <f t="shared" si="3"/>
        <v>#N/A</v>
      </c>
      <c r="M21" s="35" t="e">
        <f t="shared" si="3"/>
        <v>#N/A</v>
      </c>
      <c r="N21" s="34" t="e">
        <f t="shared" si="3"/>
        <v>#N/A</v>
      </c>
      <c r="O21" s="34" t="e">
        <f t="shared" si="3"/>
        <v>#N/A</v>
      </c>
      <c r="P21" s="34" t="e">
        <f t="shared" si="3"/>
        <v>#N/A</v>
      </c>
      <c r="Q21" s="34" t="e">
        <f t="shared" si="3"/>
        <v>#N/A</v>
      </c>
      <c r="R21" s="34" t="e">
        <f t="shared" si="3"/>
        <v>#N/A</v>
      </c>
      <c r="S21" s="35" t="e">
        <f t="shared" si="3"/>
        <v>#N/A</v>
      </c>
      <c r="T21" s="36">
        <f>SUMIF(H21:S21,"&gt;=0",H21:S21)</f>
        <v>0</v>
      </c>
      <c r="U21" s="37"/>
      <c r="V21" s="196"/>
      <c r="W21" s="197"/>
      <c r="X21" s="198"/>
    </row>
    <row r="22" spans="2:24" ht="21" customHeight="1" thickBot="1">
      <c r="B22" s="166"/>
      <c r="C22" s="176"/>
      <c r="D22" s="179"/>
      <c r="E22" s="182"/>
      <c r="F22" s="219" t="s">
        <v>50</v>
      </c>
      <c r="G22" s="220"/>
      <c r="H22" s="58"/>
      <c r="I22" s="58"/>
      <c r="J22" s="58"/>
      <c r="K22" s="58"/>
      <c r="L22" s="58"/>
      <c r="M22" s="59"/>
      <c r="N22" s="59"/>
      <c r="O22" s="59"/>
      <c r="P22" s="59"/>
      <c r="Q22" s="59"/>
      <c r="R22" s="59"/>
      <c r="S22" s="60"/>
      <c r="T22" s="38">
        <f>SUM(H22:S22)</f>
        <v>0</v>
      </c>
      <c r="U22" s="39"/>
      <c r="V22" s="61" t="s">
        <v>59</v>
      </c>
      <c r="W22" s="40" t="s">
        <v>51</v>
      </c>
      <c r="X22" s="62" t="s">
        <v>59</v>
      </c>
    </row>
    <row r="23" spans="2:24" ht="21.75" customHeight="1">
      <c r="B23" s="112"/>
      <c r="C23" s="174"/>
      <c r="D23" s="177" t="e">
        <f>VLOOKUP(C23,$AB$40:$AC$46,2,FALSE)</f>
        <v>#N/A</v>
      </c>
      <c r="E23" s="180" t="e">
        <f>INDEX($AN$34:$AT$48,$D$4,D23+1)</f>
        <v>#N/A</v>
      </c>
      <c r="F23" s="217" t="s">
        <v>61</v>
      </c>
      <c r="G23" s="218"/>
      <c r="H23" s="56"/>
      <c r="I23" s="56"/>
      <c r="J23" s="56"/>
      <c r="K23" s="56"/>
      <c r="L23" s="56"/>
      <c r="M23" s="57"/>
      <c r="N23" s="56"/>
      <c r="O23" s="56"/>
      <c r="P23" s="56"/>
      <c r="Q23" s="56"/>
      <c r="R23" s="56"/>
      <c r="S23" s="57"/>
      <c r="T23" s="32">
        <f>SUM(H23:S23)</f>
        <v>0</v>
      </c>
      <c r="U23" s="33" t="e">
        <f>IF(V23&gt;0,T23,0)</f>
        <v>#N/A</v>
      </c>
      <c r="V23" s="193" t="e">
        <f>IF(E23*T25-T24&gt;0,E23*T25-T24,0)</f>
        <v>#N/A</v>
      </c>
      <c r="W23" s="194"/>
      <c r="X23" s="195"/>
    </row>
    <row r="24" spans="2:24" ht="26.25" customHeight="1">
      <c r="B24" s="165"/>
      <c r="C24" s="175"/>
      <c r="D24" s="178"/>
      <c r="E24" s="181"/>
      <c r="F24" s="221" t="s">
        <v>44</v>
      </c>
      <c r="G24" s="222"/>
      <c r="H24" s="34" t="e">
        <f>MIN($E$23*H25,H23)</f>
        <v>#N/A</v>
      </c>
      <c r="I24" s="34" t="e">
        <f aca="true" t="shared" si="4" ref="I24:S24">MIN($E$23*I25,I23)</f>
        <v>#N/A</v>
      </c>
      <c r="J24" s="34" t="e">
        <f t="shared" si="4"/>
        <v>#N/A</v>
      </c>
      <c r="K24" s="34" t="e">
        <f t="shared" si="4"/>
        <v>#N/A</v>
      </c>
      <c r="L24" s="34" t="e">
        <f t="shared" si="4"/>
        <v>#N/A</v>
      </c>
      <c r="M24" s="35" t="e">
        <f t="shared" si="4"/>
        <v>#N/A</v>
      </c>
      <c r="N24" s="34" t="e">
        <f t="shared" si="4"/>
        <v>#N/A</v>
      </c>
      <c r="O24" s="34" t="e">
        <f t="shared" si="4"/>
        <v>#N/A</v>
      </c>
      <c r="P24" s="34" t="e">
        <f t="shared" si="4"/>
        <v>#N/A</v>
      </c>
      <c r="Q24" s="34" t="e">
        <f t="shared" si="4"/>
        <v>#N/A</v>
      </c>
      <c r="R24" s="34" t="e">
        <f t="shared" si="4"/>
        <v>#N/A</v>
      </c>
      <c r="S24" s="35" t="e">
        <f t="shared" si="4"/>
        <v>#N/A</v>
      </c>
      <c r="T24" s="36">
        <f>SUMIF(H24:S24,"&gt;=0",H24:S24)</f>
        <v>0</v>
      </c>
      <c r="U24" s="37"/>
      <c r="V24" s="196"/>
      <c r="W24" s="197"/>
      <c r="X24" s="198"/>
    </row>
    <row r="25" spans="2:24" ht="21" customHeight="1" thickBot="1">
      <c r="B25" s="166"/>
      <c r="C25" s="176"/>
      <c r="D25" s="179"/>
      <c r="E25" s="182"/>
      <c r="F25" s="219" t="s">
        <v>50</v>
      </c>
      <c r="G25" s="220"/>
      <c r="H25" s="58"/>
      <c r="I25" s="58"/>
      <c r="J25" s="58"/>
      <c r="K25" s="58"/>
      <c r="L25" s="58"/>
      <c r="M25" s="59"/>
      <c r="N25" s="59"/>
      <c r="O25" s="59"/>
      <c r="P25" s="59"/>
      <c r="Q25" s="59"/>
      <c r="R25" s="59"/>
      <c r="S25" s="60"/>
      <c r="T25" s="38">
        <f>SUM(H25:S25)</f>
        <v>0</v>
      </c>
      <c r="U25" s="39"/>
      <c r="V25" s="61" t="s">
        <v>59</v>
      </c>
      <c r="W25" s="40" t="s">
        <v>51</v>
      </c>
      <c r="X25" s="62" t="s">
        <v>59</v>
      </c>
    </row>
    <row r="26" spans="2:25" s="6" customFormat="1" ht="18.75" customHeight="1" thickBot="1">
      <c r="B26" s="41" t="s">
        <v>55</v>
      </c>
      <c r="C26" s="2"/>
      <c r="D26" s="2"/>
      <c r="E26" s="2"/>
      <c r="F26" s="42"/>
      <c r="G26" s="42"/>
      <c r="H26" s="234" t="s">
        <v>40</v>
      </c>
      <c r="I26" s="235"/>
      <c r="J26" s="235"/>
      <c r="K26" s="235"/>
      <c r="L26" s="235"/>
      <c r="M26" s="235"/>
      <c r="N26" s="235"/>
      <c r="O26" s="235"/>
      <c r="P26" s="235"/>
      <c r="Q26" s="235"/>
      <c r="R26" s="235"/>
      <c r="S26" s="236"/>
      <c r="T26" s="43">
        <f>T11+T14+T17+T20+T23</f>
        <v>0</v>
      </c>
      <c r="U26" s="44"/>
      <c r="V26" s="199">
        <f>SUMIF(V11:X25,"&gt;=0",V11:X25)</f>
        <v>0</v>
      </c>
      <c r="W26" s="200"/>
      <c r="X26" s="201"/>
      <c r="Y26" s="5"/>
    </row>
    <row r="27" spans="2:25" s="46" customFormat="1" ht="13.5" customHeight="1">
      <c r="B27" s="167" t="s">
        <v>134</v>
      </c>
      <c r="C27" s="167"/>
      <c r="D27" s="167"/>
      <c r="E27" s="167"/>
      <c r="F27" s="167"/>
      <c r="G27" s="167"/>
      <c r="H27" s="167"/>
      <c r="I27" s="167"/>
      <c r="J27" s="167"/>
      <c r="K27" s="167"/>
      <c r="L27" s="167"/>
      <c r="M27" s="167"/>
      <c r="N27" s="167"/>
      <c r="O27" s="167"/>
      <c r="P27" s="167"/>
      <c r="Q27" s="167"/>
      <c r="R27" s="167"/>
      <c r="S27" s="167"/>
      <c r="T27" s="167"/>
      <c r="U27" s="167"/>
      <c r="V27" s="167"/>
      <c r="W27" s="167"/>
      <c r="X27" s="167"/>
      <c r="Y27" s="45"/>
    </row>
    <row r="28" spans="2:25" s="46" customFormat="1" ht="13.5" customHeight="1">
      <c r="B28" s="190" t="s">
        <v>126</v>
      </c>
      <c r="C28" s="190"/>
      <c r="D28" s="190"/>
      <c r="E28" s="190"/>
      <c r="F28" s="190"/>
      <c r="G28" s="190"/>
      <c r="H28" s="190"/>
      <c r="I28" s="190"/>
      <c r="J28" s="190"/>
      <c r="K28" s="190"/>
      <c r="L28" s="190"/>
      <c r="M28" s="190"/>
      <c r="N28" s="190"/>
      <c r="O28" s="190"/>
      <c r="P28" s="190"/>
      <c r="Q28" s="190"/>
      <c r="R28" s="190"/>
      <c r="S28" s="190"/>
      <c r="T28" s="190"/>
      <c r="U28" s="190"/>
      <c r="V28" s="190"/>
      <c r="W28" s="190"/>
      <c r="X28" s="190"/>
      <c r="Y28" s="45"/>
    </row>
    <row r="29" spans="2:25" s="46" customFormat="1" ht="13.5" customHeight="1">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45"/>
    </row>
    <row r="30" spans="2:24" s="47" customFormat="1" ht="13.5" customHeight="1">
      <c r="B30" s="191" t="s">
        <v>62</v>
      </c>
      <c r="C30" s="192"/>
      <c r="D30" s="192"/>
      <c r="E30" s="192"/>
      <c r="F30" s="192"/>
      <c r="G30" s="192"/>
      <c r="H30" s="192"/>
      <c r="I30" s="192"/>
      <c r="J30" s="192"/>
      <c r="K30" s="192"/>
      <c r="L30" s="192"/>
      <c r="M30" s="192"/>
      <c r="N30" s="192"/>
      <c r="O30" s="192"/>
      <c r="P30" s="192"/>
      <c r="Q30" s="192"/>
      <c r="R30" s="192"/>
      <c r="S30" s="192"/>
      <c r="T30" s="192"/>
      <c r="U30" s="192"/>
      <c r="V30" s="192"/>
      <c r="W30" s="192"/>
      <c r="X30" s="192"/>
    </row>
    <row r="31" spans="2:24" ht="13.5" customHeight="1" thickBot="1">
      <c r="B31" s="233" t="s">
        <v>135</v>
      </c>
      <c r="C31" s="190"/>
      <c r="D31" s="190"/>
      <c r="E31" s="190"/>
      <c r="F31" s="190"/>
      <c r="G31" s="190"/>
      <c r="H31" s="190"/>
      <c r="I31" s="190"/>
      <c r="J31" s="190"/>
      <c r="K31" s="190"/>
      <c r="L31" s="190"/>
      <c r="M31" s="190"/>
      <c r="N31" s="190"/>
      <c r="O31" s="190"/>
      <c r="P31" s="190"/>
      <c r="Q31" s="190"/>
      <c r="R31" s="190"/>
      <c r="S31" s="190"/>
      <c r="T31" s="190"/>
      <c r="U31" s="190"/>
      <c r="V31" s="190"/>
      <c r="W31" s="190"/>
      <c r="X31" s="190"/>
    </row>
    <row r="32" spans="2:46" ht="14.25" customHeight="1">
      <c r="B32" s="190" t="s">
        <v>116</v>
      </c>
      <c r="C32" s="167"/>
      <c r="D32" s="167"/>
      <c r="E32" s="167"/>
      <c r="F32" s="167"/>
      <c r="G32" s="167"/>
      <c r="H32" s="167"/>
      <c r="I32" s="167"/>
      <c r="J32" s="167"/>
      <c r="K32" s="167"/>
      <c r="L32" s="167"/>
      <c r="M32" s="167"/>
      <c r="N32" s="167"/>
      <c r="O32" s="167"/>
      <c r="P32" s="167"/>
      <c r="Q32" s="167"/>
      <c r="R32" s="167"/>
      <c r="S32" s="167"/>
      <c r="T32" s="167"/>
      <c r="U32" s="167"/>
      <c r="V32" s="167"/>
      <c r="W32" s="167"/>
      <c r="X32" s="167"/>
      <c r="AB32" s="48"/>
      <c r="AC32" s="49"/>
      <c r="AD32" s="49" t="s">
        <v>20</v>
      </c>
      <c r="AE32" s="49" t="s">
        <v>21</v>
      </c>
      <c r="AF32" s="49" t="s">
        <v>22</v>
      </c>
      <c r="AG32" s="49" t="s">
        <v>23</v>
      </c>
      <c r="AH32" s="49" t="s">
        <v>24</v>
      </c>
      <c r="AI32" s="49"/>
      <c r="AJ32" s="49"/>
      <c r="AK32" s="49"/>
      <c r="AL32" s="49"/>
      <c r="AM32" s="49"/>
      <c r="AN32" s="49" t="s">
        <v>16</v>
      </c>
      <c r="AO32" s="49" t="s">
        <v>25</v>
      </c>
      <c r="AP32" s="49" t="s">
        <v>26</v>
      </c>
      <c r="AQ32" s="49" t="s">
        <v>27</v>
      </c>
      <c r="AR32" s="49" t="s">
        <v>28</v>
      </c>
      <c r="AS32" s="49" t="s">
        <v>29</v>
      </c>
      <c r="AT32" s="50" t="s">
        <v>30</v>
      </c>
    </row>
    <row r="33" spans="28:46" ht="24" customHeight="1">
      <c r="AB33" s="51"/>
      <c r="AC33" s="21"/>
      <c r="AD33" s="21">
        <v>2</v>
      </c>
      <c r="AE33" s="21">
        <v>3</v>
      </c>
      <c r="AF33" s="21">
        <v>4</v>
      </c>
      <c r="AG33" s="21">
        <v>5</v>
      </c>
      <c r="AH33" s="21">
        <v>6</v>
      </c>
      <c r="AI33" s="21"/>
      <c r="AJ33" s="21"/>
      <c r="AK33" s="21"/>
      <c r="AL33" s="21"/>
      <c r="AM33" s="21"/>
      <c r="AN33" s="21">
        <v>0</v>
      </c>
      <c r="AO33" s="21">
        <v>1</v>
      </c>
      <c r="AP33" s="21">
        <v>2</v>
      </c>
      <c r="AQ33" s="21">
        <v>3</v>
      </c>
      <c r="AR33" s="21">
        <v>4</v>
      </c>
      <c r="AS33" s="21">
        <v>5</v>
      </c>
      <c r="AT33" s="52">
        <v>6</v>
      </c>
    </row>
    <row r="34" spans="28:46" ht="24" customHeight="1">
      <c r="AB34" s="51" t="s">
        <v>31</v>
      </c>
      <c r="AC34" s="21">
        <v>1</v>
      </c>
      <c r="AD34" s="21">
        <v>1</v>
      </c>
      <c r="AE34" s="21">
        <v>2</v>
      </c>
      <c r="AF34" s="21">
        <v>3</v>
      </c>
      <c r="AG34" s="21">
        <v>4</v>
      </c>
      <c r="AH34" s="21">
        <v>5</v>
      </c>
      <c r="AI34" s="21"/>
      <c r="AJ34" s="21"/>
      <c r="AK34" s="21" t="s">
        <v>31</v>
      </c>
      <c r="AL34" s="21" t="s">
        <v>20</v>
      </c>
      <c r="AM34" s="21">
        <v>1</v>
      </c>
      <c r="AN34" s="21">
        <v>108000</v>
      </c>
      <c r="AO34" s="21">
        <v>108000</v>
      </c>
      <c r="AP34" s="21">
        <v>122000</v>
      </c>
      <c r="AQ34" s="21">
        <v>127000</v>
      </c>
      <c r="AR34" s="21">
        <v>151000</v>
      </c>
      <c r="AS34" s="21">
        <v>188000</v>
      </c>
      <c r="AT34" s="52">
        <v>215000</v>
      </c>
    </row>
    <row r="35" spans="28:46" ht="24" customHeight="1">
      <c r="AB35" s="51" t="s">
        <v>32</v>
      </c>
      <c r="AC35" s="21">
        <v>2</v>
      </c>
      <c r="AD35" s="21">
        <v>6</v>
      </c>
      <c r="AE35" s="21">
        <v>7</v>
      </c>
      <c r="AF35" s="21">
        <v>8</v>
      </c>
      <c r="AG35" s="21">
        <v>9</v>
      </c>
      <c r="AH35" s="21">
        <v>10</v>
      </c>
      <c r="AI35" s="21"/>
      <c r="AJ35" s="21"/>
      <c r="AK35" s="21" t="s">
        <v>31</v>
      </c>
      <c r="AL35" s="21" t="s">
        <v>21</v>
      </c>
      <c r="AM35" s="21">
        <v>2</v>
      </c>
      <c r="AN35" s="21">
        <v>108000</v>
      </c>
      <c r="AO35" s="21">
        <v>108000</v>
      </c>
      <c r="AP35" s="21">
        <v>122000</v>
      </c>
      <c r="AQ35" s="21">
        <v>127000</v>
      </c>
      <c r="AR35" s="21">
        <v>151000</v>
      </c>
      <c r="AS35" s="21">
        <v>188000</v>
      </c>
      <c r="AT35" s="52">
        <v>215000</v>
      </c>
    </row>
    <row r="36" spans="28:46" ht="24" customHeight="1">
      <c r="AB36" s="51" t="s">
        <v>33</v>
      </c>
      <c r="AC36" s="21">
        <v>3</v>
      </c>
      <c r="AD36" s="21">
        <v>11</v>
      </c>
      <c r="AE36" s="21">
        <v>12</v>
      </c>
      <c r="AF36" s="21">
        <v>13</v>
      </c>
      <c r="AG36" s="21">
        <v>14</v>
      </c>
      <c r="AH36" s="21">
        <v>15</v>
      </c>
      <c r="AI36" s="21"/>
      <c r="AJ36" s="21"/>
      <c r="AK36" s="21" t="s">
        <v>31</v>
      </c>
      <c r="AL36" s="21" t="s">
        <v>22</v>
      </c>
      <c r="AM36" s="21">
        <v>3</v>
      </c>
      <c r="AN36" s="21">
        <v>108000</v>
      </c>
      <c r="AO36" s="21">
        <v>108000</v>
      </c>
      <c r="AP36" s="21">
        <v>122000</v>
      </c>
      <c r="AQ36" s="21">
        <v>127000</v>
      </c>
      <c r="AR36" s="21">
        <v>151000</v>
      </c>
      <c r="AS36" s="21">
        <v>188000</v>
      </c>
      <c r="AT36" s="52">
        <v>215000</v>
      </c>
    </row>
    <row r="37" spans="28:46" ht="24" customHeight="1">
      <c r="AB37" s="51"/>
      <c r="AC37" s="21"/>
      <c r="AD37" s="21"/>
      <c r="AE37" s="21"/>
      <c r="AF37" s="21"/>
      <c r="AG37" s="21"/>
      <c r="AH37" s="21"/>
      <c r="AI37" s="21"/>
      <c r="AJ37" s="21"/>
      <c r="AK37" s="21" t="s">
        <v>31</v>
      </c>
      <c r="AL37" s="21" t="s">
        <v>23</v>
      </c>
      <c r="AM37" s="21">
        <v>4</v>
      </c>
      <c r="AN37" s="21">
        <v>93000</v>
      </c>
      <c r="AO37" s="21">
        <v>93000</v>
      </c>
      <c r="AP37" s="21">
        <v>107000</v>
      </c>
      <c r="AQ37" s="21">
        <v>126000</v>
      </c>
      <c r="AR37" s="21">
        <v>146000</v>
      </c>
      <c r="AS37" s="21">
        <v>177000</v>
      </c>
      <c r="AT37" s="52">
        <v>204000</v>
      </c>
    </row>
    <row r="38" spans="28:46" ht="24" customHeight="1">
      <c r="AB38" s="51"/>
      <c r="AC38" s="21"/>
      <c r="AD38" s="21"/>
      <c r="AE38" s="21"/>
      <c r="AF38" s="21"/>
      <c r="AG38" s="21"/>
      <c r="AH38" s="21"/>
      <c r="AI38" s="21"/>
      <c r="AJ38" s="21"/>
      <c r="AK38" s="21" t="s">
        <v>31</v>
      </c>
      <c r="AL38" s="21" t="s">
        <v>24</v>
      </c>
      <c r="AM38" s="21">
        <v>5</v>
      </c>
      <c r="AN38" s="21">
        <v>83000</v>
      </c>
      <c r="AO38" s="21">
        <v>83000</v>
      </c>
      <c r="AP38" s="21">
        <v>97000</v>
      </c>
      <c r="AQ38" s="21">
        <v>119000</v>
      </c>
      <c r="AR38" s="21">
        <v>139000</v>
      </c>
      <c r="AS38" s="21">
        <v>170000</v>
      </c>
      <c r="AT38" s="52">
        <v>199000</v>
      </c>
    </row>
    <row r="39" spans="28:46" ht="24" customHeight="1">
      <c r="AB39" s="51"/>
      <c r="AC39" s="21"/>
      <c r="AD39" s="21"/>
      <c r="AE39" s="21"/>
      <c r="AF39" s="21"/>
      <c r="AG39" s="21"/>
      <c r="AH39" s="21"/>
      <c r="AI39" s="21"/>
      <c r="AJ39" s="21"/>
      <c r="AK39" s="21" t="s">
        <v>32</v>
      </c>
      <c r="AL39" s="21" t="s">
        <v>20</v>
      </c>
      <c r="AM39" s="21">
        <v>6</v>
      </c>
      <c r="AN39" s="21">
        <v>94000</v>
      </c>
      <c r="AO39" s="21">
        <v>94000</v>
      </c>
      <c r="AP39" s="21">
        <v>107000</v>
      </c>
      <c r="AQ39" s="21">
        <v>112000</v>
      </c>
      <c r="AR39" s="21">
        <v>136000</v>
      </c>
      <c r="AS39" s="21">
        <v>172000</v>
      </c>
      <c r="AT39" s="52">
        <v>200000</v>
      </c>
    </row>
    <row r="40" spans="28:46" ht="24" customHeight="1">
      <c r="AB40" s="51" t="s">
        <v>41</v>
      </c>
      <c r="AC40" s="21">
        <v>0</v>
      </c>
      <c r="AD40" s="21"/>
      <c r="AE40" s="21"/>
      <c r="AF40" s="21"/>
      <c r="AG40" s="21"/>
      <c r="AH40" s="21"/>
      <c r="AI40" s="21"/>
      <c r="AJ40" s="21"/>
      <c r="AK40" s="21" t="s">
        <v>32</v>
      </c>
      <c r="AL40" s="21" t="s">
        <v>21</v>
      </c>
      <c r="AM40" s="21">
        <v>7</v>
      </c>
      <c r="AN40" s="21">
        <v>94000</v>
      </c>
      <c r="AO40" s="21">
        <v>94000</v>
      </c>
      <c r="AP40" s="21">
        <v>107000</v>
      </c>
      <c r="AQ40" s="21">
        <v>112000</v>
      </c>
      <c r="AR40" s="21">
        <v>136000</v>
      </c>
      <c r="AS40" s="21">
        <v>172000</v>
      </c>
      <c r="AT40" s="52">
        <v>200000</v>
      </c>
    </row>
    <row r="41" spans="28:46" ht="24" customHeight="1">
      <c r="AB41" s="51" t="s">
        <v>34</v>
      </c>
      <c r="AC41" s="21">
        <v>1</v>
      </c>
      <c r="AD41" s="21"/>
      <c r="AE41" s="21"/>
      <c r="AF41" s="21"/>
      <c r="AG41" s="21"/>
      <c r="AH41" s="21"/>
      <c r="AI41" s="21"/>
      <c r="AJ41" s="21"/>
      <c r="AK41" s="21" t="s">
        <v>32</v>
      </c>
      <c r="AL41" s="21" t="s">
        <v>22</v>
      </c>
      <c r="AM41" s="21">
        <v>8</v>
      </c>
      <c r="AN41" s="21">
        <v>94000</v>
      </c>
      <c r="AO41" s="21">
        <v>94000</v>
      </c>
      <c r="AP41" s="21">
        <v>107000</v>
      </c>
      <c r="AQ41" s="21">
        <v>112000</v>
      </c>
      <c r="AR41" s="21">
        <v>136000</v>
      </c>
      <c r="AS41" s="21">
        <v>172000</v>
      </c>
      <c r="AT41" s="52">
        <v>200000</v>
      </c>
    </row>
    <row r="42" spans="28:46" ht="24" customHeight="1">
      <c r="AB42" s="51" t="s">
        <v>35</v>
      </c>
      <c r="AC42" s="21">
        <v>2</v>
      </c>
      <c r="AD42" s="21"/>
      <c r="AE42" s="21"/>
      <c r="AF42" s="21"/>
      <c r="AG42" s="21"/>
      <c r="AH42" s="21"/>
      <c r="AI42" s="21"/>
      <c r="AJ42" s="21"/>
      <c r="AK42" s="21" t="s">
        <v>32</v>
      </c>
      <c r="AL42" s="21" t="s">
        <v>23</v>
      </c>
      <c r="AM42" s="21">
        <v>9</v>
      </c>
      <c r="AN42" s="21">
        <v>79000</v>
      </c>
      <c r="AO42" s="21">
        <v>79000</v>
      </c>
      <c r="AP42" s="21">
        <v>92000</v>
      </c>
      <c r="AQ42" s="21">
        <v>111000</v>
      </c>
      <c r="AR42" s="21">
        <v>131000</v>
      </c>
      <c r="AS42" s="21">
        <v>161000</v>
      </c>
      <c r="AT42" s="52">
        <v>189000</v>
      </c>
    </row>
    <row r="43" spans="28:46" ht="24" customHeight="1">
      <c r="AB43" s="51" t="s">
        <v>36</v>
      </c>
      <c r="AC43" s="21">
        <v>3</v>
      </c>
      <c r="AD43" s="21"/>
      <c r="AE43" s="21"/>
      <c r="AF43" s="21"/>
      <c r="AG43" s="21"/>
      <c r="AH43" s="21"/>
      <c r="AI43" s="21"/>
      <c r="AJ43" s="21"/>
      <c r="AK43" s="21" t="s">
        <v>32</v>
      </c>
      <c r="AL43" s="21" t="s">
        <v>24</v>
      </c>
      <c r="AM43" s="21">
        <v>10</v>
      </c>
      <c r="AN43" s="21">
        <v>69000</v>
      </c>
      <c r="AO43" s="21">
        <v>69000</v>
      </c>
      <c r="AP43" s="21">
        <v>82000</v>
      </c>
      <c r="AQ43" s="21">
        <v>104000</v>
      </c>
      <c r="AR43" s="21">
        <v>124000</v>
      </c>
      <c r="AS43" s="21">
        <v>154000</v>
      </c>
      <c r="AT43" s="52">
        <v>184000</v>
      </c>
    </row>
    <row r="44" spans="28:46" ht="24" customHeight="1">
      <c r="AB44" s="51" t="s">
        <v>37</v>
      </c>
      <c r="AC44" s="21">
        <v>4</v>
      </c>
      <c r="AD44" s="21"/>
      <c r="AE44" s="21"/>
      <c r="AF44" s="21"/>
      <c r="AG44" s="21"/>
      <c r="AH44" s="21"/>
      <c r="AI44" s="21"/>
      <c r="AJ44" s="21"/>
      <c r="AK44" s="21" t="s">
        <v>33</v>
      </c>
      <c r="AL44" s="21" t="s">
        <v>20</v>
      </c>
      <c r="AM44" s="21">
        <v>11</v>
      </c>
      <c r="AN44" s="21">
        <v>85000</v>
      </c>
      <c r="AO44" s="21">
        <v>85000</v>
      </c>
      <c r="AP44" s="21">
        <v>97000</v>
      </c>
      <c r="AQ44" s="21">
        <v>102000</v>
      </c>
      <c r="AR44" s="21">
        <v>126000</v>
      </c>
      <c r="AS44" s="21">
        <v>162000</v>
      </c>
      <c r="AT44" s="52">
        <v>190000</v>
      </c>
    </row>
    <row r="45" spans="28:46" ht="24" customHeight="1">
      <c r="AB45" s="51" t="s">
        <v>38</v>
      </c>
      <c r="AC45" s="21">
        <v>5</v>
      </c>
      <c r="AD45" s="21"/>
      <c r="AE45" s="21"/>
      <c r="AF45" s="21"/>
      <c r="AG45" s="21"/>
      <c r="AH45" s="21"/>
      <c r="AI45" s="21"/>
      <c r="AJ45" s="21"/>
      <c r="AK45" s="21" t="s">
        <v>33</v>
      </c>
      <c r="AL45" s="21" t="s">
        <v>21</v>
      </c>
      <c r="AM45" s="21">
        <v>12</v>
      </c>
      <c r="AN45" s="21">
        <v>85000</v>
      </c>
      <c r="AO45" s="21">
        <v>85000</v>
      </c>
      <c r="AP45" s="21">
        <v>97000</v>
      </c>
      <c r="AQ45" s="21">
        <v>102000</v>
      </c>
      <c r="AR45" s="21">
        <v>126000</v>
      </c>
      <c r="AS45" s="21">
        <v>162000</v>
      </c>
      <c r="AT45" s="52">
        <v>190000</v>
      </c>
    </row>
    <row r="46" spans="28:46" ht="24" customHeight="1">
      <c r="AB46" s="51" t="s">
        <v>39</v>
      </c>
      <c r="AC46" s="21">
        <v>6</v>
      </c>
      <c r="AD46" s="21"/>
      <c r="AE46" s="21"/>
      <c r="AF46" s="21"/>
      <c r="AG46" s="21"/>
      <c r="AH46" s="21"/>
      <c r="AI46" s="21"/>
      <c r="AJ46" s="21"/>
      <c r="AK46" s="21" t="s">
        <v>33</v>
      </c>
      <c r="AL46" s="21" t="s">
        <v>22</v>
      </c>
      <c r="AM46" s="21">
        <v>13</v>
      </c>
      <c r="AN46" s="21">
        <v>85000</v>
      </c>
      <c r="AO46" s="21">
        <v>85000</v>
      </c>
      <c r="AP46" s="21">
        <v>97000</v>
      </c>
      <c r="AQ46" s="21">
        <v>102000</v>
      </c>
      <c r="AR46" s="21">
        <v>126000</v>
      </c>
      <c r="AS46" s="21">
        <v>162000</v>
      </c>
      <c r="AT46" s="52">
        <v>190000</v>
      </c>
    </row>
    <row r="47" spans="28:46" ht="24" customHeight="1">
      <c r="AB47" s="51"/>
      <c r="AC47" s="21"/>
      <c r="AD47" s="21"/>
      <c r="AE47" s="21"/>
      <c r="AF47" s="21"/>
      <c r="AG47" s="21"/>
      <c r="AH47" s="21"/>
      <c r="AI47" s="21"/>
      <c r="AJ47" s="21"/>
      <c r="AK47" s="21" t="s">
        <v>33</v>
      </c>
      <c r="AL47" s="21" t="s">
        <v>23</v>
      </c>
      <c r="AM47" s="21">
        <v>14</v>
      </c>
      <c r="AN47" s="21">
        <v>70000</v>
      </c>
      <c r="AO47" s="21">
        <v>70000</v>
      </c>
      <c r="AP47" s="21">
        <v>82000</v>
      </c>
      <c r="AQ47" s="21">
        <v>101000</v>
      </c>
      <c r="AR47" s="21">
        <v>121000</v>
      </c>
      <c r="AS47" s="21">
        <v>151000</v>
      </c>
      <c r="AT47" s="52">
        <v>179000</v>
      </c>
    </row>
    <row r="48" spans="28:46" ht="24" customHeight="1" thickBot="1">
      <c r="AB48" s="53"/>
      <c r="AC48" s="54"/>
      <c r="AD48" s="54"/>
      <c r="AE48" s="54"/>
      <c r="AF48" s="54"/>
      <c r="AG48" s="54"/>
      <c r="AH48" s="54"/>
      <c r="AI48" s="54"/>
      <c r="AJ48" s="54"/>
      <c r="AK48" s="54" t="s">
        <v>33</v>
      </c>
      <c r="AL48" s="54" t="s">
        <v>24</v>
      </c>
      <c r="AM48" s="54">
        <v>15</v>
      </c>
      <c r="AN48" s="54">
        <v>60000</v>
      </c>
      <c r="AO48" s="54">
        <v>60000</v>
      </c>
      <c r="AP48" s="54">
        <v>72000</v>
      </c>
      <c r="AQ48" s="54">
        <v>94000</v>
      </c>
      <c r="AR48" s="54">
        <v>114000</v>
      </c>
      <c r="AS48" s="54">
        <v>144000</v>
      </c>
      <c r="AT48" s="55">
        <v>174000</v>
      </c>
    </row>
  </sheetData>
  <sheetProtection selectLockedCells="1"/>
  <mergeCells count="77">
    <mergeCell ref="O9:O10"/>
    <mergeCell ref="B9:B10"/>
    <mergeCell ref="S9:S10"/>
    <mergeCell ref="B4:C4"/>
    <mergeCell ref="E4:G4"/>
    <mergeCell ref="K4:L4"/>
    <mergeCell ref="M4:N4"/>
    <mergeCell ref="B5:C5"/>
    <mergeCell ref="E5:G5"/>
    <mergeCell ref="K5:L5"/>
    <mergeCell ref="M5:N5"/>
    <mergeCell ref="T9:T10"/>
    <mergeCell ref="B6:C6"/>
    <mergeCell ref="E6:G6"/>
    <mergeCell ref="C8:C10"/>
    <mergeCell ref="E8:E10"/>
    <mergeCell ref="F8:G10"/>
    <mergeCell ref="H8:T8"/>
    <mergeCell ref="P9:P10"/>
    <mergeCell ref="Q9:Q10"/>
    <mergeCell ref="R9:R10"/>
    <mergeCell ref="B12:B13"/>
    <mergeCell ref="F12:G12"/>
    <mergeCell ref="F13:G13"/>
    <mergeCell ref="V10:X10"/>
    <mergeCell ref="C11:C13"/>
    <mergeCell ref="D11:D13"/>
    <mergeCell ref="E11:E13"/>
    <mergeCell ref="F11:G11"/>
    <mergeCell ref="V11:X12"/>
    <mergeCell ref="B15:B16"/>
    <mergeCell ref="B18:B19"/>
    <mergeCell ref="H9:H10"/>
    <mergeCell ref="V14:X15"/>
    <mergeCell ref="F15:G15"/>
    <mergeCell ref="F16:G16"/>
    <mergeCell ref="V8:X9"/>
    <mergeCell ref="M9:M10"/>
    <mergeCell ref="N9:N10"/>
    <mergeCell ref="I9:I10"/>
    <mergeCell ref="L9:L10"/>
    <mergeCell ref="F19:G19"/>
    <mergeCell ref="C14:C16"/>
    <mergeCell ref="D14:D16"/>
    <mergeCell ref="E14:E16"/>
    <mergeCell ref="F14:G14"/>
    <mergeCell ref="J9:J10"/>
    <mergeCell ref="K9:K10"/>
    <mergeCell ref="C17:C19"/>
    <mergeCell ref="D17:D19"/>
    <mergeCell ref="E17:E19"/>
    <mergeCell ref="F17:G17"/>
    <mergeCell ref="V17:X18"/>
    <mergeCell ref="F18:G18"/>
    <mergeCell ref="C20:C22"/>
    <mergeCell ref="D20:D22"/>
    <mergeCell ref="E20:E22"/>
    <mergeCell ref="F20:G20"/>
    <mergeCell ref="V20:X21"/>
    <mergeCell ref="F21:G21"/>
    <mergeCell ref="F22:G22"/>
    <mergeCell ref="C23:C25"/>
    <mergeCell ref="D23:D25"/>
    <mergeCell ref="E23:E25"/>
    <mergeCell ref="F23:G23"/>
    <mergeCell ref="V23:X24"/>
    <mergeCell ref="F24:G24"/>
    <mergeCell ref="B21:B22"/>
    <mergeCell ref="B24:B25"/>
    <mergeCell ref="B31:X31"/>
    <mergeCell ref="B32:X32"/>
    <mergeCell ref="F25:G25"/>
    <mergeCell ref="H26:S26"/>
    <mergeCell ref="V26:X26"/>
    <mergeCell ref="B27:X27"/>
    <mergeCell ref="B28:X29"/>
    <mergeCell ref="B30:X30"/>
  </mergeCells>
  <dataValidations count="4">
    <dataValidation type="whole" allowBlank="1" showInputMessage="1" showErrorMessage="1" error="整数で入力ください。小数点以下の数値や数式は入力不可。" sqref="H11:S11 H14:S14 H17:S17 H20:S20 H23:S23">
      <formula1>0</formula1>
      <formula2>350000</formula2>
    </dataValidation>
    <dataValidation type="list" allowBlank="1" showInputMessage="1" showErrorMessage="1" sqref="E6">
      <formula1>$AD$32:$AH$32</formula1>
    </dataValidation>
    <dataValidation type="list" allowBlank="1" showInputMessage="1" showErrorMessage="1" sqref="E5">
      <formula1>$AB$34:$AB$36</formula1>
    </dataValidation>
    <dataValidation type="list" allowBlank="1" showInputMessage="1" showErrorMessage="1" sqref="C11:C25">
      <formula1>$AB$40:$AB$46</formula1>
    </dataValidation>
  </dataValidations>
  <printOptions horizontalCentered="1"/>
  <pageMargins left="0.1968503937007874" right="0.1968503937007874" top="0.5905511811023623" bottom="0.1968503937007874" header="0" footer="0"/>
  <pageSetup horizontalDpi="300" verticalDpi="300" orientation="landscape" paperSize="9" scale="94" r:id="rId2"/>
  <headerFooter alignWithMargins="0">
    <oddHeader>&amp;L
</oddHeader>
  </headerFooter>
  <drawing r:id="rId1"/>
</worksheet>
</file>

<file path=xl/worksheets/sheet7.xml><?xml version="1.0" encoding="utf-8"?>
<worksheet xmlns="http://schemas.openxmlformats.org/spreadsheetml/2006/main" xmlns:r="http://schemas.openxmlformats.org/officeDocument/2006/relationships">
  <sheetPr>
    <tabColor indexed="41"/>
  </sheetPr>
  <dimension ref="B1:AT48"/>
  <sheetViews>
    <sheetView showGridLines="0" view="pageBreakPreview" zoomScale="85" zoomScaleSheetLayoutView="85" workbookViewId="0" topLeftCell="A1">
      <selection activeCell="AD13" sqref="AD13"/>
    </sheetView>
  </sheetViews>
  <sheetFormatPr defaultColWidth="9.00390625" defaultRowHeight="24" customHeight="1"/>
  <cols>
    <col min="1" max="1" width="3.00390625" style="1" customWidth="1"/>
    <col min="2" max="2" width="10.375" style="1" customWidth="1"/>
    <col min="3" max="3" width="5.875" style="1" bestFit="1" customWidth="1"/>
    <col min="4" max="4" width="5.00390625" style="1" hidden="1" customWidth="1"/>
    <col min="5" max="5" width="7.125" style="1" bestFit="1" customWidth="1"/>
    <col min="6" max="7" width="6.125" style="1" customWidth="1"/>
    <col min="8" max="19" width="7.125" style="1" customWidth="1"/>
    <col min="20" max="20" width="9.75390625" style="1" customWidth="1"/>
    <col min="21" max="21" width="9.75390625" style="1" hidden="1" customWidth="1"/>
    <col min="22" max="22" width="7.75390625" style="1" customWidth="1"/>
    <col min="23" max="23" width="3.25390625" style="1" bestFit="1" customWidth="1"/>
    <col min="24" max="24" width="10.00390625" style="1" customWidth="1"/>
    <col min="25" max="25" width="3.50390625" style="1" bestFit="1" customWidth="1"/>
    <col min="26" max="27" width="6.625" style="1" customWidth="1"/>
    <col min="28" max="28" width="6.375" style="1" bestFit="1" customWidth="1"/>
    <col min="29" max="29" width="2.625" style="1" bestFit="1" customWidth="1"/>
    <col min="30" max="34" width="4.50390625" style="1" bestFit="1" customWidth="1"/>
    <col min="35" max="36" width="6.625" style="1" customWidth="1"/>
    <col min="37" max="37" width="4.75390625" style="1" bestFit="1" customWidth="1"/>
    <col min="38" max="38" width="4.50390625" style="1" bestFit="1" customWidth="1"/>
    <col min="39" max="39" width="3.50390625" style="1" bestFit="1" customWidth="1"/>
    <col min="40" max="46" width="7.50390625" style="1" bestFit="1" customWidth="1"/>
    <col min="47" max="16384" width="9.00390625" style="1" customWidth="1"/>
  </cols>
  <sheetData>
    <row r="1" ht="15" customHeight="1">
      <c r="B1" s="1" t="s">
        <v>128</v>
      </c>
    </row>
    <row r="2" spans="2:29" ht="20.25" customHeight="1">
      <c r="B2" s="18" t="s">
        <v>70</v>
      </c>
      <c r="C2" s="19"/>
      <c r="D2" s="19"/>
      <c r="E2" s="19"/>
      <c r="F2" s="19"/>
      <c r="G2" s="19"/>
      <c r="H2" s="19"/>
      <c r="I2" s="19"/>
      <c r="J2" s="20"/>
      <c r="K2" s="20"/>
      <c r="L2" s="20"/>
      <c r="M2" s="20"/>
      <c r="N2" s="20"/>
      <c r="O2" s="20"/>
      <c r="P2" s="20"/>
      <c r="Q2" s="20"/>
      <c r="R2" s="20"/>
      <c r="S2" s="20"/>
      <c r="T2" s="20"/>
      <c r="U2" s="20"/>
      <c r="V2" s="20"/>
      <c r="W2" s="20"/>
      <c r="X2" s="20"/>
      <c r="Y2" s="20"/>
      <c r="AB2" s="21"/>
      <c r="AC2" s="21"/>
    </row>
    <row r="3" spans="2:27" ht="3.75" customHeight="1">
      <c r="B3" s="6"/>
      <c r="C3" s="6"/>
      <c r="D3" s="6"/>
      <c r="E3" s="6"/>
      <c r="F3" s="6"/>
      <c r="G3" s="6"/>
      <c r="H3" s="6"/>
      <c r="I3" s="6"/>
      <c r="J3" s="22"/>
      <c r="K3" s="22"/>
      <c r="L3" s="22"/>
      <c r="M3" s="22"/>
      <c r="N3" s="22"/>
      <c r="O3" s="22"/>
      <c r="P3" s="22"/>
      <c r="Q3" s="22"/>
      <c r="R3" s="22"/>
      <c r="S3" s="22"/>
      <c r="T3" s="22"/>
      <c r="U3" s="22"/>
      <c r="V3" s="22"/>
      <c r="W3" s="22"/>
      <c r="X3" s="3"/>
      <c r="Y3" s="3"/>
      <c r="Z3" s="19"/>
      <c r="AA3" s="19"/>
    </row>
    <row r="4" spans="2:26" ht="24" customHeight="1">
      <c r="B4" s="211" t="s">
        <v>3</v>
      </c>
      <c r="C4" s="211"/>
      <c r="D4" s="4" t="e">
        <f>INDEX(AD34:AH36,D5,D6-1)</f>
        <v>#N/A</v>
      </c>
      <c r="E4" s="187"/>
      <c r="F4" s="188"/>
      <c r="G4" s="189"/>
      <c r="H4" s="23"/>
      <c r="I4" s="5"/>
      <c r="J4" s="21"/>
      <c r="K4" s="212" t="s">
        <v>18</v>
      </c>
      <c r="L4" s="212"/>
      <c r="M4" s="211">
        <f>COUNTIF(V11:V25,"&gt;0")</f>
        <v>0</v>
      </c>
      <c r="N4" s="211"/>
      <c r="O4" s="21"/>
      <c r="P4" s="21"/>
      <c r="Q4" s="21"/>
      <c r="R4" s="21"/>
      <c r="S4" s="21"/>
      <c r="T4" s="21"/>
      <c r="U4" s="21"/>
      <c r="V4" s="21"/>
      <c r="W4" s="21"/>
      <c r="Y4" s="21"/>
      <c r="Z4" s="5"/>
    </row>
    <row r="5" spans="2:27" ht="24" customHeight="1">
      <c r="B5" s="211" t="s">
        <v>17</v>
      </c>
      <c r="C5" s="211"/>
      <c r="D5" s="24" t="e">
        <f>VLOOKUP(E5,AB34:AC36,2,FALSE)</f>
        <v>#N/A</v>
      </c>
      <c r="E5" s="213"/>
      <c r="F5" s="214"/>
      <c r="G5" s="215"/>
      <c r="H5" s="23"/>
      <c r="I5" s="5"/>
      <c r="J5" s="21"/>
      <c r="K5" s="212" t="s">
        <v>19</v>
      </c>
      <c r="L5" s="212"/>
      <c r="M5" s="216">
        <f>V26</f>
        <v>0</v>
      </c>
      <c r="N5" s="211"/>
      <c r="O5" s="21"/>
      <c r="P5" s="21"/>
      <c r="Q5" s="21"/>
      <c r="R5" s="21"/>
      <c r="S5" s="21"/>
      <c r="T5" s="21"/>
      <c r="U5" s="21"/>
      <c r="V5" s="21"/>
      <c r="W5" s="21"/>
      <c r="X5" s="21"/>
      <c r="Y5" s="21"/>
      <c r="Z5" s="5"/>
      <c r="AA5" s="25"/>
    </row>
    <row r="6" spans="2:27" ht="24" customHeight="1">
      <c r="B6" s="211" t="s">
        <v>1</v>
      </c>
      <c r="C6" s="211"/>
      <c r="D6" s="4" t="e">
        <f>LOOKUP(E6,AD32:AH32,AD33:AH33)</f>
        <v>#N/A</v>
      </c>
      <c r="E6" s="187"/>
      <c r="F6" s="188"/>
      <c r="G6" s="189"/>
      <c r="H6" s="23"/>
      <c r="I6" s="5"/>
      <c r="J6" s="21"/>
      <c r="K6" s="21"/>
      <c r="L6" s="21"/>
      <c r="M6" s="21"/>
      <c r="N6" s="21"/>
      <c r="O6" s="21"/>
      <c r="P6" s="21"/>
      <c r="Q6" s="21"/>
      <c r="R6" s="21"/>
      <c r="S6" s="21"/>
      <c r="T6" s="21"/>
      <c r="U6" s="21"/>
      <c r="V6" s="21"/>
      <c r="W6" s="21"/>
      <c r="X6" s="25" t="s">
        <v>0</v>
      </c>
      <c r="Y6" s="21"/>
      <c r="Z6" s="5"/>
      <c r="AA6" s="25"/>
    </row>
    <row r="7" spans="2:27" ht="9.75" customHeight="1">
      <c r="B7" s="26"/>
      <c r="C7" s="26"/>
      <c r="D7" s="26"/>
      <c r="E7" s="26"/>
      <c r="F7" s="5"/>
      <c r="G7" s="5"/>
      <c r="H7" s="5"/>
      <c r="I7" s="5"/>
      <c r="J7" s="21"/>
      <c r="K7" s="21"/>
      <c r="L7" s="21"/>
      <c r="M7" s="21"/>
      <c r="N7" s="21"/>
      <c r="O7" s="21"/>
      <c r="P7" s="21"/>
      <c r="Q7" s="21"/>
      <c r="R7" s="21"/>
      <c r="S7" s="21"/>
      <c r="T7" s="21"/>
      <c r="U7" s="21"/>
      <c r="V7" s="21"/>
      <c r="W7" s="21"/>
      <c r="X7" s="21"/>
      <c r="Y7" s="21"/>
      <c r="Z7" s="5"/>
      <c r="AA7" s="25"/>
    </row>
    <row r="8" spans="2:24" ht="12.75" customHeight="1" thickBot="1">
      <c r="B8" s="27" t="s">
        <v>133</v>
      </c>
      <c r="C8" s="223" t="s">
        <v>60</v>
      </c>
      <c r="D8" s="27"/>
      <c r="E8" s="223" t="s">
        <v>43</v>
      </c>
      <c r="F8" s="225"/>
      <c r="G8" s="226"/>
      <c r="H8" s="203"/>
      <c r="I8" s="204"/>
      <c r="J8" s="204"/>
      <c r="K8" s="204"/>
      <c r="L8" s="204"/>
      <c r="M8" s="204"/>
      <c r="N8" s="204"/>
      <c r="O8" s="204"/>
      <c r="P8" s="204"/>
      <c r="Q8" s="204"/>
      <c r="R8" s="204"/>
      <c r="S8" s="204"/>
      <c r="T8" s="205"/>
      <c r="U8" s="28"/>
      <c r="V8" s="204" t="s">
        <v>53</v>
      </c>
      <c r="W8" s="204"/>
      <c r="X8" s="205"/>
    </row>
    <row r="9" spans="2:24" ht="12.75" customHeight="1">
      <c r="B9" s="202" t="s">
        <v>132</v>
      </c>
      <c r="C9" s="181"/>
      <c r="D9" s="29"/>
      <c r="E9" s="224"/>
      <c r="F9" s="227"/>
      <c r="G9" s="228"/>
      <c r="H9" s="206" t="s">
        <v>4</v>
      </c>
      <c r="I9" s="206" t="s">
        <v>5</v>
      </c>
      <c r="J9" s="206" t="s">
        <v>6</v>
      </c>
      <c r="K9" s="206" t="s">
        <v>7</v>
      </c>
      <c r="L9" s="206" t="s">
        <v>8</v>
      </c>
      <c r="M9" s="206" t="s">
        <v>9</v>
      </c>
      <c r="N9" s="206" t="s">
        <v>10</v>
      </c>
      <c r="O9" s="206" t="s">
        <v>11</v>
      </c>
      <c r="P9" s="206" t="s">
        <v>12</v>
      </c>
      <c r="Q9" s="206" t="s">
        <v>13</v>
      </c>
      <c r="R9" s="206" t="s">
        <v>14</v>
      </c>
      <c r="S9" s="183" t="s">
        <v>15</v>
      </c>
      <c r="T9" s="185" t="s">
        <v>2</v>
      </c>
      <c r="U9" s="30"/>
      <c r="V9" s="231"/>
      <c r="W9" s="231"/>
      <c r="X9" s="232"/>
    </row>
    <row r="10" spans="2:24" ht="15" customHeight="1" thickBot="1">
      <c r="B10" s="182"/>
      <c r="C10" s="181"/>
      <c r="D10" s="29"/>
      <c r="E10" s="224"/>
      <c r="F10" s="229"/>
      <c r="G10" s="230"/>
      <c r="H10" s="207"/>
      <c r="I10" s="207"/>
      <c r="J10" s="207"/>
      <c r="K10" s="207"/>
      <c r="L10" s="207"/>
      <c r="M10" s="207"/>
      <c r="N10" s="207"/>
      <c r="O10" s="207"/>
      <c r="P10" s="207"/>
      <c r="Q10" s="207"/>
      <c r="R10" s="207"/>
      <c r="S10" s="184"/>
      <c r="T10" s="186"/>
      <c r="U10" s="31"/>
      <c r="V10" s="208" t="s">
        <v>52</v>
      </c>
      <c r="W10" s="209"/>
      <c r="X10" s="210"/>
    </row>
    <row r="11" spans="2:24" ht="21.75" customHeight="1">
      <c r="B11" s="112"/>
      <c r="C11" s="174"/>
      <c r="D11" s="177" t="e">
        <f>VLOOKUP(C11,$AB$40:$AC$46,2,FALSE)</f>
        <v>#N/A</v>
      </c>
      <c r="E11" s="180" t="e">
        <f>INDEX($AN$34:$AT$48,$D$4,D11+1)</f>
        <v>#N/A</v>
      </c>
      <c r="F11" s="217" t="s">
        <v>61</v>
      </c>
      <c r="G11" s="218"/>
      <c r="H11" s="56"/>
      <c r="I11" s="56"/>
      <c r="J11" s="56"/>
      <c r="K11" s="56"/>
      <c r="L11" s="56"/>
      <c r="M11" s="57"/>
      <c r="N11" s="56"/>
      <c r="O11" s="56"/>
      <c r="P11" s="56"/>
      <c r="Q11" s="56"/>
      <c r="R11" s="56"/>
      <c r="S11" s="57"/>
      <c r="T11" s="32">
        <f>SUM(H11:S11)</f>
        <v>0</v>
      </c>
      <c r="U11" s="33" t="e">
        <f>IF(V11&gt;0,T11,0)</f>
        <v>#N/A</v>
      </c>
      <c r="V11" s="168" t="e">
        <f>IF(E11*T13-T12&gt;0,E11*T13-T12,0)</f>
        <v>#N/A</v>
      </c>
      <c r="W11" s="169"/>
      <c r="X11" s="170"/>
    </row>
    <row r="12" spans="2:24" ht="26.25" customHeight="1">
      <c r="B12" s="165"/>
      <c r="C12" s="175"/>
      <c r="D12" s="178"/>
      <c r="E12" s="181"/>
      <c r="F12" s="221" t="s">
        <v>44</v>
      </c>
      <c r="G12" s="222"/>
      <c r="H12" s="34" t="e">
        <f aca="true" t="shared" si="0" ref="H12:S12">MIN($E$11*H13,H11)</f>
        <v>#N/A</v>
      </c>
      <c r="I12" s="34" t="e">
        <f t="shared" si="0"/>
        <v>#N/A</v>
      </c>
      <c r="J12" s="34" t="e">
        <f t="shared" si="0"/>
        <v>#N/A</v>
      </c>
      <c r="K12" s="34" t="e">
        <f t="shared" si="0"/>
        <v>#N/A</v>
      </c>
      <c r="L12" s="34" t="e">
        <f t="shared" si="0"/>
        <v>#N/A</v>
      </c>
      <c r="M12" s="35" t="e">
        <f t="shared" si="0"/>
        <v>#N/A</v>
      </c>
      <c r="N12" s="34" t="e">
        <f t="shared" si="0"/>
        <v>#N/A</v>
      </c>
      <c r="O12" s="34" t="e">
        <f t="shared" si="0"/>
        <v>#N/A</v>
      </c>
      <c r="P12" s="34" t="e">
        <f t="shared" si="0"/>
        <v>#N/A</v>
      </c>
      <c r="Q12" s="34" t="e">
        <f t="shared" si="0"/>
        <v>#N/A</v>
      </c>
      <c r="R12" s="34" t="e">
        <f t="shared" si="0"/>
        <v>#N/A</v>
      </c>
      <c r="S12" s="35" t="e">
        <f t="shared" si="0"/>
        <v>#N/A</v>
      </c>
      <c r="T12" s="36">
        <f>SUMIF(H12:S12,"&gt;=0",H12:S12)</f>
        <v>0</v>
      </c>
      <c r="U12" s="37"/>
      <c r="V12" s="171"/>
      <c r="W12" s="172"/>
      <c r="X12" s="173"/>
    </row>
    <row r="13" spans="2:24" ht="21" customHeight="1" thickBot="1">
      <c r="B13" s="166"/>
      <c r="C13" s="176"/>
      <c r="D13" s="179"/>
      <c r="E13" s="182"/>
      <c r="F13" s="219" t="s">
        <v>50</v>
      </c>
      <c r="G13" s="220"/>
      <c r="H13" s="58"/>
      <c r="I13" s="58"/>
      <c r="J13" s="58"/>
      <c r="K13" s="58"/>
      <c r="L13" s="58"/>
      <c r="M13" s="59"/>
      <c r="N13" s="59"/>
      <c r="O13" s="59"/>
      <c r="P13" s="59"/>
      <c r="Q13" s="59"/>
      <c r="R13" s="59"/>
      <c r="S13" s="60"/>
      <c r="T13" s="38">
        <f>SUM(H13:S13)</f>
        <v>0</v>
      </c>
      <c r="U13" s="39"/>
      <c r="V13" s="61" t="s">
        <v>125</v>
      </c>
      <c r="W13" s="40" t="s">
        <v>51</v>
      </c>
      <c r="X13" s="62" t="s">
        <v>125</v>
      </c>
    </row>
    <row r="14" spans="2:24" ht="21.75" customHeight="1">
      <c r="B14" s="112"/>
      <c r="C14" s="174"/>
      <c r="D14" s="177" t="e">
        <f>VLOOKUP(C14,$AB$40:$AC$46,2,FALSE)</f>
        <v>#N/A</v>
      </c>
      <c r="E14" s="180" t="e">
        <f>INDEX($AN$34:$AT$48,$D$4,D14+1)</f>
        <v>#N/A</v>
      </c>
      <c r="F14" s="217" t="s">
        <v>61</v>
      </c>
      <c r="G14" s="218"/>
      <c r="H14" s="56"/>
      <c r="I14" s="56"/>
      <c r="J14" s="56"/>
      <c r="K14" s="56"/>
      <c r="L14" s="56"/>
      <c r="M14" s="57"/>
      <c r="N14" s="56"/>
      <c r="O14" s="56"/>
      <c r="P14" s="56"/>
      <c r="Q14" s="56"/>
      <c r="R14" s="56"/>
      <c r="S14" s="57"/>
      <c r="T14" s="32">
        <f>SUM(H14:S14)</f>
        <v>0</v>
      </c>
      <c r="U14" s="33" t="e">
        <f>IF(V14&gt;0,T14,0)</f>
        <v>#N/A</v>
      </c>
      <c r="V14" s="193" t="e">
        <f>IF(E14*T16-T15&gt;0,E14*T16-T15,0)</f>
        <v>#N/A</v>
      </c>
      <c r="W14" s="194"/>
      <c r="X14" s="195"/>
    </row>
    <row r="15" spans="2:24" ht="26.25" customHeight="1">
      <c r="B15" s="165"/>
      <c r="C15" s="175"/>
      <c r="D15" s="178"/>
      <c r="E15" s="181"/>
      <c r="F15" s="221" t="s">
        <v>44</v>
      </c>
      <c r="G15" s="222"/>
      <c r="H15" s="34" t="e">
        <f>MIN($E$14*H16,H14)</f>
        <v>#N/A</v>
      </c>
      <c r="I15" s="34" t="e">
        <f aca="true" t="shared" si="1" ref="I15:S15">MIN($E$14*I16,I14)</f>
        <v>#N/A</v>
      </c>
      <c r="J15" s="34" t="e">
        <f>MIN($E$14*J16,J14)</f>
        <v>#N/A</v>
      </c>
      <c r="K15" s="34" t="e">
        <f t="shared" si="1"/>
        <v>#N/A</v>
      </c>
      <c r="L15" s="34" t="e">
        <f t="shared" si="1"/>
        <v>#N/A</v>
      </c>
      <c r="M15" s="35" t="e">
        <f t="shared" si="1"/>
        <v>#N/A</v>
      </c>
      <c r="N15" s="34" t="e">
        <f t="shared" si="1"/>
        <v>#N/A</v>
      </c>
      <c r="O15" s="34" t="e">
        <f t="shared" si="1"/>
        <v>#N/A</v>
      </c>
      <c r="P15" s="34" t="e">
        <f t="shared" si="1"/>
        <v>#N/A</v>
      </c>
      <c r="Q15" s="34" t="e">
        <f t="shared" si="1"/>
        <v>#N/A</v>
      </c>
      <c r="R15" s="34" t="e">
        <f t="shared" si="1"/>
        <v>#N/A</v>
      </c>
      <c r="S15" s="35" t="e">
        <f t="shared" si="1"/>
        <v>#N/A</v>
      </c>
      <c r="T15" s="36">
        <f>SUMIF(H15:S15,"&gt;=0",H15:S15)</f>
        <v>0</v>
      </c>
      <c r="U15" s="37"/>
      <c r="V15" s="196"/>
      <c r="W15" s="197"/>
      <c r="X15" s="198"/>
    </row>
    <row r="16" spans="2:24" ht="21" customHeight="1" thickBot="1">
      <c r="B16" s="166"/>
      <c r="C16" s="176"/>
      <c r="D16" s="179"/>
      <c r="E16" s="182"/>
      <c r="F16" s="219" t="s">
        <v>50</v>
      </c>
      <c r="G16" s="220"/>
      <c r="H16" s="58"/>
      <c r="I16" s="58"/>
      <c r="J16" s="58"/>
      <c r="K16" s="58"/>
      <c r="L16" s="58"/>
      <c r="M16" s="59"/>
      <c r="N16" s="59"/>
      <c r="O16" s="59"/>
      <c r="P16" s="59"/>
      <c r="Q16" s="59"/>
      <c r="R16" s="59"/>
      <c r="S16" s="60"/>
      <c r="T16" s="38">
        <f>SUM(H16:S16)</f>
        <v>0</v>
      </c>
      <c r="U16" s="39"/>
      <c r="V16" s="61" t="s">
        <v>59</v>
      </c>
      <c r="W16" s="40" t="s">
        <v>51</v>
      </c>
      <c r="X16" s="62" t="s">
        <v>59</v>
      </c>
    </row>
    <row r="17" spans="2:24" ht="21.75" customHeight="1">
      <c r="B17" s="112"/>
      <c r="C17" s="175"/>
      <c r="D17" s="178" t="e">
        <f>VLOOKUP(C17,$AB$40:$AC$46,2,FALSE)</f>
        <v>#N/A</v>
      </c>
      <c r="E17" s="181" t="e">
        <f>INDEX($AN$34:$AT$48,$D$4,D17+1)</f>
        <v>#N/A</v>
      </c>
      <c r="F17" s="217" t="s">
        <v>61</v>
      </c>
      <c r="G17" s="218"/>
      <c r="H17" s="56"/>
      <c r="I17" s="56"/>
      <c r="J17" s="56"/>
      <c r="K17" s="56"/>
      <c r="L17" s="56"/>
      <c r="M17" s="57"/>
      <c r="N17" s="56"/>
      <c r="O17" s="56"/>
      <c r="P17" s="56"/>
      <c r="Q17" s="56"/>
      <c r="R17" s="56"/>
      <c r="S17" s="57"/>
      <c r="T17" s="32">
        <f>SUM(H17:S17)</f>
        <v>0</v>
      </c>
      <c r="U17" s="33" t="e">
        <f>IF(V17&gt;0,T17,0)</f>
        <v>#N/A</v>
      </c>
      <c r="V17" s="193" t="e">
        <f>IF(E17*T19-T18&gt;0,E17*T19-T18,0)</f>
        <v>#N/A</v>
      </c>
      <c r="W17" s="194"/>
      <c r="X17" s="195"/>
    </row>
    <row r="18" spans="2:24" ht="26.25" customHeight="1">
      <c r="B18" s="165"/>
      <c r="C18" s="175"/>
      <c r="D18" s="178"/>
      <c r="E18" s="181"/>
      <c r="F18" s="221" t="s">
        <v>44</v>
      </c>
      <c r="G18" s="222"/>
      <c r="H18" s="34" t="e">
        <f>MIN($E$17*H19,H17)</f>
        <v>#N/A</v>
      </c>
      <c r="I18" s="34" t="e">
        <f aca="true" t="shared" si="2" ref="I18:S18">MIN($E$17*I19,I17)</f>
        <v>#N/A</v>
      </c>
      <c r="J18" s="34" t="e">
        <f t="shared" si="2"/>
        <v>#N/A</v>
      </c>
      <c r="K18" s="34" t="e">
        <f t="shared" si="2"/>
        <v>#N/A</v>
      </c>
      <c r="L18" s="34" t="e">
        <f t="shared" si="2"/>
        <v>#N/A</v>
      </c>
      <c r="M18" s="35" t="e">
        <f>MIN($E$17*M19,M17)</f>
        <v>#N/A</v>
      </c>
      <c r="N18" s="34" t="e">
        <f t="shared" si="2"/>
        <v>#N/A</v>
      </c>
      <c r="O18" s="34" t="e">
        <f t="shared" si="2"/>
        <v>#N/A</v>
      </c>
      <c r="P18" s="34" t="e">
        <f t="shared" si="2"/>
        <v>#N/A</v>
      </c>
      <c r="Q18" s="34" t="e">
        <f t="shared" si="2"/>
        <v>#N/A</v>
      </c>
      <c r="R18" s="34" t="e">
        <f t="shared" si="2"/>
        <v>#N/A</v>
      </c>
      <c r="S18" s="35" t="e">
        <f t="shared" si="2"/>
        <v>#N/A</v>
      </c>
      <c r="T18" s="36">
        <f>SUMIF(H18:S18,"&gt;=0",H18:S18)</f>
        <v>0</v>
      </c>
      <c r="U18" s="37"/>
      <c r="V18" s="196"/>
      <c r="W18" s="197"/>
      <c r="X18" s="198"/>
    </row>
    <row r="19" spans="2:24" ht="21" customHeight="1" thickBot="1">
      <c r="B19" s="166"/>
      <c r="C19" s="175"/>
      <c r="D19" s="178"/>
      <c r="E19" s="181"/>
      <c r="F19" s="219" t="s">
        <v>50</v>
      </c>
      <c r="G19" s="220"/>
      <c r="H19" s="58"/>
      <c r="I19" s="58"/>
      <c r="J19" s="58"/>
      <c r="K19" s="58"/>
      <c r="L19" s="58"/>
      <c r="M19" s="59"/>
      <c r="N19" s="59"/>
      <c r="O19" s="59"/>
      <c r="P19" s="59"/>
      <c r="Q19" s="59"/>
      <c r="R19" s="59"/>
      <c r="S19" s="60"/>
      <c r="T19" s="38">
        <f>SUM(H19:S19)</f>
        <v>0</v>
      </c>
      <c r="U19" s="39"/>
      <c r="V19" s="61" t="s">
        <v>59</v>
      </c>
      <c r="W19" s="40" t="s">
        <v>51</v>
      </c>
      <c r="X19" s="62" t="s">
        <v>59</v>
      </c>
    </row>
    <row r="20" spans="2:24" ht="21.75" customHeight="1">
      <c r="B20" s="112"/>
      <c r="C20" s="174"/>
      <c r="D20" s="177" t="e">
        <f>VLOOKUP(C20,$AB$40:$AC$46,2,FALSE)</f>
        <v>#N/A</v>
      </c>
      <c r="E20" s="180" t="e">
        <f>INDEX($AN$34:$AT$48,$D$4,D20+1)</f>
        <v>#N/A</v>
      </c>
      <c r="F20" s="217" t="s">
        <v>61</v>
      </c>
      <c r="G20" s="218"/>
      <c r="H20" s="56"/>
      <c r="I20" s="56"/>
      <c r="J20" s="56"/>
      <c r="K20" s="56"/>
      <c r="L20" s="56"/>
      <c r="M20" s="57"/>
      <c r="N20" s="56"/>
      <c r="O20" s="56"/>
      <c r="P20" s="56"/>
      <c r="Q20" s="56"/>
      <c r="R20" s="56"/>
      <c r="S20" s="57"/>
      <c r="T20" s="32">
        <f>SUM(H20:S20)</f>
        <v>0</v>
      </c>
      <c r="U20" s="33" t="e">
        <f>IF(V20&gt;0,T20,0)</f>
        <v>#N/A</v>
      </c>
      <c r="V20" s="193" t="e">
        <f>IF(E20*T22-T21&gt;0,E20*T22-T21,0)</f>
        <v>#N/A</v>
      </c>
      <c r="W20" s="194"/>
      <c r="X20" s="195"/>
    </row>
    <row r="21" spans="2:24" ht="26.25" customHeight="1">
      <c r="B21" s="165"/>
      <c r="C21" s="175"/>
      <c r="D21" s="178"/>
      <c r="E21" s="181"/>
      <c r="F21" s="221" t="s">
        <v>44</v>
      </c>
      <c r="G21" s="222"/>
      <c r="H21" s="34" t="e">
        <f>MIN($E$20*H22,H20)</f>
        <v>#N/A</v>
      </c>
      <c r="I21" s="34" t="e">
        <f aca="true" t="shared" si="3" ref="I21:S21">MIN($E$20*I22,I20)</f>
        <v>#N/A</v>
      </c>
      <c r="J21" s="34" t="e">
        <f t="shared" si="3"/>
        <v>#N/A</v>
      </c>
      <c r="K21" s="34" t="e">
        <f t="shared" si="3"/>
        <v>#N/A</v>
      </c>
      <c r="L21" s="34" t="e">
        <f t="shared" si="3"/>
        <v>#N/A</v>
      </c>
      <c r="M21" s="35" t="e">
        <f t="shared" si="3"/>
        <v>#N/A</v>
      </c>
      <c r="N21" s="34" t="e">
        <f t="shared" si="3"/>
        <v>#N/A</v>
      </c>
      <c r="O21" s="34" t="e">
        <f t="shared" si="3"/>
        <v>#N/A</v>
      </c>
      <c r="P21" s="34" t="e">
        <f t="shared" si="3"/>
        <v>#N/A</v>
      </c>
      <c r="Q21" s="34" t="e">
        <f t="shared" si="3"/>
        <v>#N/A</v>
      </c>
      <c r="R21" s="34" t="e">
        <f t="shared" si="3"/>
        <v>#N/A</v>
      </c>
      <c r="S21" s="35" t="e">
        <f t="shared" si="3"/>
        <v>#N/A</v>
      </c>
      <c r="T21" s="36">
        <f>SUMIF(H21:S21,"&gt;=0",H21:S21)</f>
        <v>0</v>
      </c>
      <c r="U21" s="37"/>
      <c r="V21" s="196"/>
      <c r="W21" s="197"/>
      <c r="X21" s="198"/>
    </row>
    <row r="22" spans="2:24" ht="21" customHeight="1" thickBot="1">
      <c r="B22" s="166"/>
      <c r="C22" s="176"/>
      <c r="D22" s="179"/>
      <c r="E22" s="182"/>
      <c r="F22" s="219" t="s">
        <v>50</v>
      </c>
      <c r="G22" s="220"/>
      <c r="H22" s="58"/>
      <c r="I22" s="58"/>
      <c r="J22" s="58"/>
      <c r="K22" s="58"/>
      <c r="L22" s="58"/>
      <c r="M22" s="59"/>
      <c r="N22" s="59"/>
      <c r="O22" s="59"/>
      <c r="P22" s="59"/>
      <c r="Q22" s="59"/>
      <c r="R22" s="59"/>
      <c r="S22" s="60"/>
      <c r="T22" s="38">
        <f>SUM(H22:S22)</f>
        <v>0</v>
      </c>
      <c r="U22" s="39"/>
      <c r="V22" s="61" t="s">
        <v>59</v>
      </c>
      <c r="W22" s="40" t="s">
        <v>51</v>
      </c>
      <c r="X22" s="62" t="s">
        <v>59</v>
      </c>
    </row>
    <row r="23" spans="2:24" ht="21.75" customHeight="1">
      <c r="B23" s="112"/>
      <c r="C23" s="174"/>
      <c r="D23" s="177" t="e">
        <f>VLOOKUP(C23,$AB$40:$AC$46,2,FALSE)</f>
        <v>#N/A</v>
      </c>
      <c r="E23" s="180" t="e">
        <f>INDEX($AN$34:$AT$48,$D$4,D23+1)</f>
        <v>#N/A</v>
      </c>
      <c r="F23" s="217" t="s">
        <v>61</v>
      </c>
      <c r="G23" s="218"/>
      <c r="H23" s="56"/>
      <c r="I23" s="56"/>
      <c r="J23" s="56"/>
      <c r="K23" s="56"/>
      <c r="L23" s="56"/>
      <c r="M23" s="57"/>
      <c r="N23" s="56"/>
      <c r="O23" s="56"/>
      <c r="P23" s="56"/>
      <c r="Q23" s="56"/>
      <c r="R23" s="56"/>
      <c r="S23" s="57"/>
      <c r="T23" s="32">
        <f>SUM(H23:S23)</f>
        <v>0</v>
      </c>
      <c r="U23" s="33" t="e">
        <f>IF(V23&gt;0,T23,0)</f>
        <v>#N/A</v>
      </c>
      <c r="V23" s="193" t="e">
        <f>IF(E23*T25-T24&gt;0,E23*T25-T24,0)</f>
        <v>#N/A</v>
      </c>
      <c r="W23" s="194"/>
      <c r="X23" s="195"/>
    </row>
    <row r="24" spans="2:24" ht="26.25" customHeight="1">
      <c r="B24" s="165"/>
      <c r="C24" s="175"/>
      <c r="D24" s="178"/>
      <c r="E24" s="181"/>
      <c r="F24" s="221" t="s">
        <v>44</v>
      </c>
      <c r="G24" s="222"/>
      <c r="H24" s="34" t="e">
        <f>MIN($E$23*H25,H23)</f>
        <v>#N/A</v>
      </c>
      <c r="I24" s="34" t="e">
        <f aca="true" t="shared" si="4" ref="I24:S24">MIN($E$23*I25,I23)</f>
        <v>#N/A</v>
      </c>
      <c r="J24" s="34" t="e">
        <f t="shared" si="4"/>
        <v>#N/A</v>
      </c>
      <c r="K24" s="34" t="e">
        <f t="shared" si="4"/>
        <v>#N/A</v>
      </c>
      <c r="L24" s="34" t="e">
        <f t="shared" si="4"/>
        <v>#N/A</v>
      </c>
      <c r="M24" s="35" t="e">
        <f t="shared" si="4"/>
        <v>#N/A</v>
      </c>
      <c r="N24" s="34" t="e">
        <f t="shared" si="4"/>
        <v>#N/A</v>
      </c>
      <c r="O24" s="34" t="e">
        <f t="shared" si="4"/>
        <v>#N/A</v>
      </c>
      <c r="P24" s="34" t="e">
        <f t="shared" si="4"/>
        <v>#N/A</v>
      </c>
      <c r="Q24" s="34" t="e">
        <f t="shared" si="4"/>
        <v>#N/A</v>
      </c>
      <c r="R24" s="34" t="e">
        <f t="shared" si="4"/>
        <v>#N/A</v>
      </c>
      <c r="S24" s="35" t="e">
        <f t="shared" si="4"/>
        <v>#N/A</v>
      </c>
      <c r="T24" s="36">
        <f>SUMIF(H24:S24,"&gt;=0",H24:S24)</f>
        <v>0</v>
      </c>
      <c r="U24" s="37"/>
      <c r="V24" s="196"/>
      <c r="W24" s="197"/>
      <c r="X24" s="198"/>
    </row>
    <row r="25" spans="2:24" ht="21" customHeight="1" thickBot="1">
      <c r="B25" s="166"/>
      <c r="C25" s="176"/>
      <c r="D25" s="179"/>
      <c r="E25" s="182"/>
      <c r="F25" s="219" t="s">
        <v>50</v>
      </c>
      <c r="G25" s="220"/>
      <c r="H25" s="58"/>
      <c r="I25" s="58"/>
      <c r="J25" s="58"/>
      <c r="K25" s="58"/>
      <c r="L25" s="58"/>
      <c r="M25" s="59"/>
      <c r="N25" s="59"/>
      <c r="O25" s="59"/>
      <c r="P25" s="59"/>
      <c r="Q25" s="59"/>
      <c r="R25" s="59"/>
      <c r="S25" s="60"/>
      <c r="T25" s="38">
        <f>SUM(H25:S25)</f>
        <v>0</v>
      </c>
      <c r="U25" s="39"/>
      <c r="V25" s="61" t="s">
        <v>59</v>
      </c>
      <c r="W25" s="40" t="s">
        <v>51</v>
      </c>
      <c r="X25" s="62" t="s">
        <v>59</v>
      </c>
    </row>
    <row r="26" spans="2:25" s="6" customFormat="1" ht="18.75" customHeight="1" thickBot="1">
      <c r="B26" s="41" t="s">
        <v>55</v>
      </c>
      <c r="C26" s="2"/>
      <c r="D26" s="2"/>
      <c r="E26" s="2"/>
      <c r="F26" s="42"/>
      <c r="G26" s="42"/>
      <c r="H26" s="234" t="s">
        <v>40</v>
      </c>
      <c r="I26" s="235"/>
      <c r="J26" s="235"/>
      <c r="K26" s="235"/>
      <c r="L26" s="235"/>
      <c r="M26" s="235"/>
      <c r="N26" s="235"/>
      <c r="O26" s="235"/>
      <c r="P26" s="235"/>
      <c r="Q26" s="235"/>
      <c r="R26" s="235"/>
      <c r="S26" s="236"/>
      <c r="T26" s="43">
        <f>T11+T14+T17+T20+T23</f>
        <v>0</v>
      </c>
      <c r="U26" s="44"/>
      <c r="V26" s="199">
        <f>SUMIF(V11:X25,"&gt;=0",V11:X25)</f>
        <v>0</v>
      </c>
      <c r="W26" s="200"/>
      <c r="X26" s="201"/>
      <c r="Y26" s="5"/>
    </row>
    <row r="27" spans="2:25" s="46" customFormat="1" ht="13.5" customHeight="1">
      <c r="B27" s="167" t="s">
        <v>134</v>
      </c>
      <c r="C27" s="167"/>
      <c r="D27" s="167"/>
      <c r="E27" s="167"/>
      <c r="F27" s="167"/>
      <c r="G27" s="167"/>
      <c r="H27" s="167"/>
      <c r="I27" s="167"/>
      <c r="J27" s="167"/>
      <c r="K27" s="167"/>
      <c r="L27" s="167"/>
      <c r="M27" s="167"/>
      <c r="N27" s="167"/>
      <c r="O27" s="167"/>
      <c r="P27" s="167"/>
      <c r="Q27" s="167"/>
      <c r="R27" s="167"/>
      <c r="S27" s="167"/>
      <c r="T27" s="167"/>
      <c r="U27" s="167"/>
      <c r="V27" s="167"/>
      <c r="W27" s="167"/>
      <c r="X27" s="167"/>
      <c r="Y27" s="45"/>
    </row>
    <row r="28" spans="2:25" s="46" customFormat="1" ht="13.5" customHeight="1">
      <c r="B28" s="190" t="s">
        <v>126</v>
      </c>
      <c r="C28" s="190"/>
      <c r="D28" s="190"/>
      <c r="E28" s="190"/>
      <c r="F28" s="190"/>
      <c r="G28" s="190"/>
      <c r="H28" s="190"/>
      <c r="I28" s="190"/>
      <c r="J28" s="190"/>
      <c r="K28" s="190"/>
      <c r="L28" s="190"/>
      <c r="M28" s="190"/>
      <c r="N28" s="190"/>
      <c r="O28" s="190"/>
      <c r="P28" s="190"/>
      <c r="Q28" s="190"/>
      <c r="R28" s="190"/>
      <c r="S28" s="190"/>
      <c r="T28" s="190"/>
      <c r="U28" s="190"/>
      <c r="V28" s="190"/>
      <c r="W28" s="190"/>
      <c r="X28" s="190"/>
      <c r="Y28" s="45"/>
    </row>
    <row r="29" spans="2:25" s="46" customFormat="1" ht="13.5" customHeight="1">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45"/>
    </row>
    <row r="30" spans="2:24" s="47" customFormat="1" ht="13.5" customHeight="1">
      <c r="B30" s="191" t="s">
        <v>62</v>
      </c>
      <c r="C30" s="192"/>
      <c r="D30" s="192"/>
      <c r="E30" s="192"/>
      <c r="F30" s="192"/>
      <c r="G30" s="192"/>
      <c r="H30" s="192"/>
      <c r="I30" s="192"/>
      <c r="J30" s="192"/>
      <c r="K30" s="192"/>
      <c r="L30" s="192"/>
      <c r="M30" s="192"/>
      <c r="N30" s="192"/>
      <c r="O30" s="192"/>
      <c r="P30" s="192"/>
      <c r="Q30" s="192"/>
      <c r="R30" s="192"/>
      <c r="S30" s="192"/>
      <c r="T30" s="192"/>
      <c r="U30" s="192"/>
      <c r="V30" s="192"/>
      <c r="W30" s="192"/>
      <c r="X30" s="192"/>
    </row>
    <row r="31" spans="2:24" ht="13.5" customHeight="1" thickBot="1">
      <c r="B31" s="233" t="s">
        <v>135</v>
      </c>
      <c r="C31" s="190"/>
      <c r="D31" s="190"/>
      <c r="E31" s="190"/>
      <c r="F31" s="190"/>
      <c r="G31" s="190"/>
      <c r="H31" s="190"/>
      <c r="I31" s="190"/>
      <c r="J31" s="190"/>
      <c r="K31" s="190"/>
      <c r="L31" s="190"/>
      <c r="M31" s="190"/>
      <c r="N31" s="190"/>
      <c r="O31" s="190"/>
      <c r="P31" s="190"/>
      <c r="Q31" s="190"/>
      <c r="R31" s="190"/>
      <c r="S31" s="190"/>
      <c r="T31" s="190"/>
      <c r="U31" s="190"/>
      <c r="V31" s="190"/>
      <c r="W31" s="190"/>
      <c r="X31" s="190"/>
    </row>
    <row r="32" spans="2:46" ht="14.25" customHeight="1">
      <c r="B32" s="190" t="s">
        <v>116</v>
      </c>
      <c r="C32" s="167"/>
      <c r="D32" s="167"/>
      <c r="E32" s="167"/>
      <c r="F32" s="167"/>
      <c r="G32" s="167"/>
      <c r="H32" s="167"/>
      <c r="I32" s="167"/>
      <c r="J32" s="167"/>
      <c r="K32" s="167"/>
      <c r="L32" s="167"/>
      <c r="M32" s="167"/>
      <c r="N32" s="167"/>
      <c r="O32" s="167"/>
      <c r="P32" s="167"/>
      <c r="Q32" s="167"/>
      <c r="R32" s="167"/>
      <c r="S32" s="167"/>
      <c r="T32" s="167"/>
      <c r="U32" s="167"/>
      <c r="V32" s="167"/>
      <c r="W32" s="167"/>
      <c r="X32" s="167"/>
      <c r="AB32" s="48"/>
      <c r="AC32" s="49"/>
      <c r="AD32" s="49" t="s">
        <v>20</v>
      </c>
      <c r="AE32" s="49" t="s">
        <v>21</v>
      </c>
      <c r="AF32" s="49" t="s">
        <v>22</v>
      </c>
      <c r="AG32" s="49" t="s">
        <v>23</v>
      </c>
      <c r="AH32" s="49" t="s">
        <v>24</v>
      </c>
      <c r="AI32" s="49"/>
      <c r="AJ32" s="49"/>
      <c r="AK32" s="49"/>
      <c r="AL32" s="49"/>
      <c r="AM32" s="49"/>
      <c r="AN32" s="49" t="s">
        <v>16</v>
      </c>
      <c r="AO32" s="49" t="s">
        <v>25</v>
      </c>
      <c r="AP32" s="49" t="s">
        <v>26</v>
      </c>
      <c r="AQ32" s="49" t="s">
        <v>27</v>
      </c>
      <c r="AR32" s="49" t="s">
        <v>28</v>
      </c>
      <c r="AS32" s="49" t="s">
        <v>29</v>
      </c>
      <c r="AT32" s="50" t="s">
        <v>30</v>
      </c>
    </row>
    <row r="33" spans="28:46" ht="24" customHeight="1">
      <c r="AB33" s="51"/>
      <c r="AC33" s="21"/>
      <c r="AD33" s="21">
        <v>2</v>
      </c>
      <c r="AE33" s="21">
        <v>3</v>
      </c>
      <c r="AF33" s="21">
        <v>4</v>
      </c>
      <c r="AG33" s="21">
        <v>5</v>
      </c>
      <c r="AH33" s="21">
        <v>6</v>
      </c>
      <c r="AI33" s="21"/>
      <c r="AJ33" s="21"/>
      <c r="AK33" s="21"/>
      <c r="AL33" s="21"/>
      <c r="AM33" s="21"/>
      <c r="AN33" s="21">
        <v>0</v>
      </c>
      <c r="AO33" s="21">
        <v>1</v>
      </c>
      <c r="AP33" s="21">
        <v>2</v>
      </c>
      <c r="AQ33" s="21">
        <v>3</v>
      </c>
      <c r="AR33" s="21">
        <v>4</v>
      </c>
      <c r="AS33" s="21">
        <v>5</v>
      </c>
      <c r="AT33" s="52">
        <v>6</v>
      </c>
    </row>
    <row r="34" spans="28:46" ht="24" customHeight="1">
      <c r="AB34" s="51" t="s">
        <v>31</v>
      </c>
      <c r="AC34" s="21">
        <v>1</v>
      </c>
      <c r="AD34" s="21">
        <v>1</v>
      </c>
      <c r="AE34" s="21">
        <v>2</v>
      </c>
      <c r="AF34" s="21">
        <v>3</v>
      </c>
      <c r="AG34" s="21">
        <v>4</v>
      </c>
      <c r="AH34" s="21">
        <v>5</v>
      </c>
      <c r="AI34" s="21"/>
      <c r="AJ34" s="21"/>
      <c r="AK34" s="21" t="s">
        <v>31</v>
      </c>
      <c r="AL34" s="21" t="s">
        <v>20</v>
      </c>
      <c r="AM34" s="21">
        <v>1</v>
      </c>
      <c r="AN34" s="21">
        <v>108000</v>
      </c>
      <c r="AO34" s="21">
        <v>108000</v>
      </c>
      <c r="AP34" s="21">
        <v>122000</v>
      </c>
      <c r="AQ34" s="21">
        <v>127000</v>
      </c>
      <c r="AR34" s="21">
        <v>151000</v>
      </c>
      <c r="AS34" s="21">
        <v>188000</v>
      </c>
      <c r="AT34" s="52">
        <v>215000</v>
      </c>
    </row>
    <row r="35" spans="28:46" ht="24" customHeight="1">
      <c r="AB35" s="51" t="s">
        <v>32</v>
      </c>
      <c r="AC35" s="21">
        <v>2</v>
      </c>
      <c r="AD35" s="21">
        <v>6</v>
      </c>
      <c r="AE35" s="21">
        <v>7</v>
      </c>
      <c r="AF35" s="21">
        <v>8</v>
      </c>
      <c r="AG35" s="21">
        <v>9</v>
      </c>
      <c r="AH35" s="21">
        <v>10</v>
      </c>
      <c r="AI35" s="21"/>
      <c r="AJ35" s="21"/>
      <c r="AK35" s="21" t="s">
        <v>31</v>
      </c>
      <c r="AL35" s="21" t="s">
        <v>21</v>
      </c>
      <c r="AM35" s="21">
        <v>2</v>
      </c>
      <c r="AN35" s="21">
        <v>108000</v>
      </c>
      <c r="AO35" s="21">
        <v>108000</v>
      </c>
      <c r="AP35" s="21">
        <v>122000</v>
      </c>
      <c r="AQ35" s="21">
        <v>127000</v>
      </c>
      <c r="AR35" s="21">
        <v>151000</v>
      </c>
      <c r="AS35" s="21">
        <v>188000</v>
      </c>
      <c r="AT35" s="52">
        <v>215000</v>
      </c>
    </row>
    <row r="36" spans="28:46" ht="24" customHeight="1">
      <c r="AB36" s="51" t="s">
        <v>33</v>
      </c>
      <c r="AC36" s="21">
        <v>3</v>
      </c>
      <c r="AD36" s="21">
        <v>11</v>
      </c>
      <c r="AE36" s="21">
        <v>12</v>
      </c>
      <c r="AF36" s="21">
        <v>13</v>
      </c>
      <c r="AG36" s="21">
        <v>14</v>
      </c>
      <c r="AH36" s="21">
        <v>15</v>
      </c>
      <c r="AI36" s="21"/>
      <c r="AJ36" s="21"/>
      <c r="AK36" s="21" t="s">
        <v>31</v>
      </c>
      <c r="AL36" s="21" t="s">
        <v>22</v>
      </c>
      <c r="AM36" s="21">
        <v>3</v>
      </c>
      <c r="AN36" s="21">
        <v>108000</v>
      </c>
      <c r="AO36" s="21">
        <v>108000</v>
      </c>
      <c r="AP36" s="21">
        <v>122000</v>
      </c>
      <c r="AQ36" s="21">
        <v>127000</v>
      </c>
      <c r="AR36" s="21">
        <v>151000</v>
      </c>
      <c r="AS36" s="21">
        <v>188000</v>
      </c>
      <c r="AT36" s="52">
        <v>215000</v>
      </c>
    </row>
    <row r="37" spans="28:46" ht="24" customHeight="1">
      <c r="AB37" s="51"/>
      <c r="AC37" s="21"/>
      <c r="AD37" s="21"/>
      <c r="AE37" s="21"/>
      <c r="AF37" s="21"/>
      <c r="AG37" s="21"/>
      <c r="AH37" s="21"/>
      <c r="AI37" s="21"/>
      <c r="AJ37" s="21"/>
      <c r="AK37" s="21" t="s">
        <v>31</v>
      </c>
      <c r="AL37" s="21" t="s">
        <v>23</v>
      </c>
      <c r="AM37" s="21">
        <v>4</v>
      </c>
      <c r="AN37" s="21">
        <v>93000</v>
      </c>
      <c r="AO37" s="21">
        <v>93000</v>
      </c>
      <c r="AP37" s="21">
        <v>107000</v>
      </c>
      <c r="AQ37" s="21">
        <v>126000</v>
      </c>
      <c r="AR37" s="21">
        <v>146000</v>
      </c>
      <c r="AS37" s="21">
        <v>177000</v>
      </c>
      <c r="AT37" s="52">
        <v>204000</v>
      </c>
    </row>
    <row r="38" spans="28:46" ht="24" customHeight="1">
      <c r="AB38" s="51"/>
      <c r="AC38" s="21"/>
      <c r="AD38" s="21"/>
      <c r="AE38" s="21"/>
      <c r="AF38" s="21"/>
      <c r="AG38" s="21"/>
      <c r="AH38" s="21"/>
      <c r="AI38" s="21"/>
      <c r="AJ38" s="21"/>
      <c r="AK38" s="21" t="s">
        <v>31</v>
      </c>
      <c r="AL38" s="21" t="s">
        <v>24</v>
      </c>
      <c r="AM38" s="21">
        <v>5</v>
      </c>
      <c r="AN38" s="21">
        <v>83000</v>
      </c>
      <c r="AO38" s="21">
        <v>83000</v>
      </c>
      <c r="AP38" s="21">
        <v>97000</v>
      </c>
      <c r="AQ38" s="21">
        <v>119000</v>
      </c>
      <c r="AR38" s="21">
        <v>139000</v>
      </c>
      <c r="AS38" s="21">
        <v>170000</v>
      </c>
      <c r="AT38" s="52">
        <v>199000</v>
      </c>
    </row>
    <row r="39" spans="28:46" ht="24" customHeight="1">
      <c r="AB39" s="51"/>
      <c r="AC39" s="21"/>
      <c r="AD39" s="21"/>
      <c r="AE39" s="21"/>
      <c r="AF39" s="21"/>
      <c r="AG39" s="21"/>
      <c r="AH39" s="21"/>
      <c r="AI39" s="21"/>
      <c r="AJ39" s="21"/>
      <c r="AK39" s="21" t="s">
        <v>32</v>
      </c>
      <c r="AL39" s="21" t="s">
        <v>20</v>
      </c>
      <c r="AM39" s="21">
        <v>6</v>
      </c>
      <c r="AN39" s="21">
        <v>94000</v>
      </c>
      <c r="AO39" s="21">
        <v>94000</v>
      </c>
      <c r="AP39" s="21">
        <v>107000</v>
      </c>
      <c r="AQ39" s="21">
        <v>112000</v>
      </c>
      <c r="AR39" s="21">
        <v>136000</v>
      </c>
      <c r="AS39" s="21">
        <v>172000</v>
      </c>
      <c r="AT39" s="52">
        <v>200000</v>
      </c>
    </row>
    <row r="40" spans="28:46" ht="24" customHeight="1">
      <c r="AB40" s="51" t="s">
        <v>41</v>
      </c>
      <c r="AC40" s="21">
        <v>0</v>
      </c>
      <c r="AD40" s="21"/>
      <c r="AE40" s="21"/>
      <c r="AF40" s="21"/>
      <c r="AG40" s="21"/>
      <c r="AH40" s="21"/>
      <c r="AI40" s="21"/>
      <c r="AJ40" s="21"/>
      <c r="AK40" s="21" t="s">
        <v>32</v>
      </c>
      <c r="AL40" s="21" t="s">
        <v>21</v>
      </c>
      <c r="AM40" s="21">
        <v>7</v>
      </c>
      <c r="AN40" s="21">
        <v>94000</v>
      </c>
      <c r="AO40" s="21">
        <v>94000</v>
      </c>
      <c r="AP40" s="21">
        <v>107000</v>
      </c>
      <c r="AQ40" s="21">
        <v>112000</v>
      </c>
      <c r="AR40" s="21">
        <v>136000</v>
      </c>
      <c r="AS40" s="21">
        <v>172000</v>
      </c>
      <c r="AT40" s="52">
        <v>200000</v>
      </c>
    </row>
    <row r="41" spans="28:46" ht="24" customHeight="1">
      <c r="AB41" s="51" t="s">
        <v>34</v>
      </c>
      <c r="AC41" s="21">
        <v>1</v>
      </c>
      <c r="AD41" s="21"/>
      <c r="AE41" s="21"/>
      <c r="AF41" s="21"/>
      <c r="AG41" s="21"/>
      <c r="AH41" s="21"/>
      <c r="AI41" s="21"/>
      <c r="AJ41" s="21"/>
      <c r="AK41" s="21" t="s">
        <v>32</v>
      </c>
      <c r="AL41" s="21" t="s">
        <v>22</v>
      </c>
      <c r="AM41" s="21">
        <v>8</v>
      </c>
      <c r="AN41" s="21">
        <v>94000</v>
      </c>
      <c r="AO41" s="21">
        <v>94000</v>
      </c>
      <c r="AP41" s="21">
        <v>107000</v>
      </c>
      <c r="AQ41" s="21">
        <v>112000</v>
      </c>
      <c r="AR41" s="21">
        <v>136000</v>
      </c>
      <c r="AS41" s="21">
        <v>172000</v>
      </c>
      <c r="AT41" s="52">
        <v>200000</v>
      </c>
    </row>
    <row r="42" spans="28:46" ht="24" customHeight="1">
      <c r="AB42" s="51" t="s">
        <v>35</v>
      </c>
      <c r="AC42" s="21">
        <v>2</v>
      </c>
      <c r="AD42" s="21"/>
      <c r="AE42" s="21"/>
      <c r="AF42" s="21"/>
      <c r="AG42" s="21"/>
      <c r="AH42" s="21"/>
      <c r="AI42" s="21"/>
      <c r="AJ42" s="21"/>
      <c r="AK42" s="21" t="s">
        <v>32</v>
      </c>
      <c r="AL42" s="21" t="s">
        <v>23</v>
      </c>
      <c r="AM42" s="21">
        <v>9</v>
      </c>
      <c r="AN42" s="21">
        <v>79000</v>
      </c>
      <c r="AO42" s="21">
        <v>79000</v>
      </c>
      <c r="AP42" s="21">
        <v>92000</v>
      </c>
      <c r="AQ42" s="21">
        <v>111000</v>
      </c>
      <c r="AR42" s="21">
        <v>131000</v>
      </c>
      <c r="AS42" s="21">
        <v>161000</v>
      </c>
      <c r="AT42" s="52">
        <v>189000</v>
      </c>
    </row>
    <row r="43" spans="28:46" ht="24" customHeight="1">
      <c r="AB43" s="51" t="s">
        <v>36</v>
      </c>
      <c r="AC43" s="21">
        <v>3</v>
      </c>
      <c r="AD43" s="21"/>
      <c r="AE43" s="21"/>
      <c r="AF43" s="21"/>
      <c r="AG43" s="21"/>
      <c r="AH43" s="21"/>
      <c r="AI43" s="21"/>
      <c r="AJ43" s="21"/>
      <c r="AK43" s="21" t="s">
        <v>32</v>
      </c>
      <c r="AL43" s="21" t="s">
        <v>24</v>
      </c>
      <c r="AM43" s="21">
        <v>10</v>
      </c>
      <c r="AN43" s="21">
        <v>69000</v>
      </c>
      <c r="AO43" s="21">
        <v>69000</v>
      </c>
      <c r="AP43" s="21">
        <v>82000</v>
      </c>
      <c r="AQ43" s="21">
        <v>104000</v>
      </c>
      <c r="AR43" s="21">
        <v>124000</v>
      </c>
      <c r="AS43" s="21">
        <v>154000</v>
      </c>
      <c r="AT43" s="52">
        <v>184000</v>
      </c>
    </row>
    <row r="44" spans="28:46" ht="24" customHeight="1">
      <c r="AB44" s="51" t="s">
        <v>37</v>
      </c>
      <c r="AC44" s="21">
        <v>4</v>
      </c>
      <c r="AD44" s="21"/>
      <c r="AE44" s="21"/>
      <c r="AF44" s="21"/>
      <c r="AG44" s="21"/>
      <c r="AH44" s="21"/>
      <c r="AI44" s="21"/>
      <c r="AJ44" s="21"/>
      <c r="AK44" s="21" t="s">
        <v>33</v>
      </c>
      <c r="AL44" s="21" t="s">
        <v>20</v>
      </c>
      <c r="AM44" s="21">
        <v>11</v>
      </c>
      <c r="AN44" s="21">
        <v>85000</v>
      </c>
      <c r="AO44" s="21">
        <v>85000</v>
      </c>
      <c r="AP44" s="21">
        <v>97000</v>
      </c>
      <c r="AQ44" s="21">
        <v>102000</v>
      </c>
      <c r="AR44" s="21">
        <v>126000</v>
      </c>
      <c r="AS44" s="21">
        <v>162000</v>
      </c>
      <c r="AT44" s="52">
        <v>190000</v>
      </c>
    </row>
    <row r="45" spans="28:46" ht="24" customHeight="1">
      <c r="AB45" s="51" t="s">
        <v>38</v>
      </c>
      <c r="AC45" s="21">
        <v>5</v>
      </c>
      <c r="AD45" s="21"/>
      <c r="AE45" s="21"/>
      <c r="AF45" s="21"/>
      <c r="AG45" s="21"/>
      <c r="AH45" s="21"/>
      <c r="AI45" s="21"/>
      <c r="AJ45" s="21"/>
      <c r="AK45" s="21" t="s">
        <v>33</v>
      </c>
      <c r="AL45" s="21" t="s">
        <v>21</v>
      </c>
      <c r="AM45" s="21">
        <v>12</v>
      </c>
      <c r="AN45" s="21">
        <v>85000</v>
      </c>
      <c r="AO45" s="21">
        <v>85000</v>
      </c>
      <c r="AP45" s="21">
        <v>97000</v>
      </c>
      <c r="AQ45" s="21">
        <v>102000</v>
      </c>
      <c r="AR45" s="21">
        <v>126000</v>
      </c>
      <c r="AS45" s="21">
        <v>162000</v>
      </c>
      <c r="AT45" s="52">
        <v>190000</v>
      </c>
    </row>
    <row r="46" spans="28:46" ht="24" customHeight="1">
      <c r="AB46" s="51" t="s">
        <v>39</v>
      </c>
      <c r="AC46" s="21">
        <v>6</v>
      </c>
      <c r="AD46" s="21"/>
      <c r="AE46" s="21"/>
      <c r="AF46" s="21"/>
      <c r="AG46" s="21"/>
      <c r="AH46" s="21"/>
      <c r="AI46" s="21"/>
      <c r="AJ46" s="21"/>
      <c r="AK46" s="21" t="s">
        <v>33</v>
      </c>
      <c r="AL46" s="21" t="s">
        <v>22</v>
      </c>
      <c r="AM46" s="21">
        <v>13</v>
      </c>
      <c r="AN46" s="21">
        <v>85000</v>
      </c>
      <c r="AO46" s="21">
        <v>85000</v>
      </c>
      <c r="AP46" s="21">
        <v>97000</v>
      </c>
      <c r="AQ46" s="21">
        <v>102000</v>
      </c>
      <c r="AR46" s="21">
        <v>126000</v>
      </c>
      <c r="AS46" s="21">
        <v>162000</v>
      </c>
      <c r="AT46" s="52">
        <v>190000</v>
      </c>
    </row>
    <row r="47" spans="28:46" ht="24" customHeight="1">
      <c r="AB47" s="51"/>
      <c r="AC47" s="21"/>
      <c r="AD47" s="21"/>
      <c r="AE47" s="21"/>
      <c r="AF47" s="21"/>
      <c r="AG47" s="21"/>
      <c r="AH47" s="21"/>
      <c r="AI47" s="21"/>
      <c r="AJ47" s="21"/>
      <c r="AK47" s="21" t="s">
        <v>33</v>
      </c>
      <c r="AL47" s="21" t="s">
        <v>23</v>
      </c>
      <c r="AM47" s="21">
        <v>14</v>
      </c>
      <c r="AN47" s="21">
        <v>70000</v>
      </c>
      <c r="AO47" s="21">
        <v>70000</v>
      </c>
      <c r="AP47" s="21">
        <v>82000</v>
      </c>
      <c r="AQ47" s="21">
        <v>101000</v>
      </c>
      <c r="AR47" s="21">
        <v>121000</v>
      </c>
      <c r="AS47" s="21">
        <v>151000</v>
      </c>
      <c r="AT47" s="52">
        <v>179000</v>
      </c>
    </row>
    <row r="48" spans="28:46" ht="24" customHeight="1" thickBot="1">
      <c r="AB48" s="53"/>
      <c r="AC48" s="54"/>
      <c r="AD48" s="54"/>
      <c r="AE48" s="54"/>
      <c r="AF48" s="54"/>
      <c r="AG48" s="54"/>
      <c r="AH48" s="54"/>
      <c r="AI48" s="54"/>
      <c r="AJ48" s="54"/>
      <c r="AK48" s="54" t="s">
        <v>33</v>
      </c>
      <c r="AL48" s="54" t="s">
        <v>24</v>
      </c>
      <c r="AM48" s="54">
        <v>15</v>
      </c>
      <c r="AN48" s="54">
        <v>60000</v>
      </c>
      <c r="AO48" s="54">
        <v>60000</v>
      </c>
      <c r="AP48" s="54">
        <v>72000</v>
      </c>
      <c r="AQ48" s="54">
        <v>94000</v>
      </c>
      <c r="AR48" s="54">
        <v>114000</v>
      </c>
      <c r="AS48" s="54">
        <v>144000</v>
      </c>
      <c r="AT48" s="55">
        <v>174000</v>
      </c>
    </row>
  </sheetData>
  <sheetProtection selectLockedCells="1"/>
  <mergeCells count="77">
    <mergeCell ref="O9:O10"/>
    <mergeCell ref="B9:B10"/>
    <mergeCell ref="S9:S10"/>
    <mergeCell ref="B4:C4"/>
    <mergeCell ref="E4:G4"/>
    <mergeCell ref="K4:L4"/>
    <mergeCell ref="M4:N4"/>
    <mergeCell ref="B5:C5"/>
    <mergeCell ref="E5:G5"/>
    <mergeCell ref="K5:L5"/>
    <mergeCell ref="M5:N5"/>
    <mergeCell ref="T9:T10"/>
    <mergeCell ref="B6:C6"/>
    <mergeCell ref="E6:G6"/>
    <mergeCell ref="C8:C10"/>
    <mergeCell ref="E8:E10"/>
    <mergeCell ref="F8:G10"/>
    <mergeCell ref="H8:T8"/>
    <mergeCell ref="P9:P10"/>
    <mergeCell ref="Q9:Q10"/>
    <mergeCell ref="R9:R10"/>
    <mergeCell ref="B12:B13"/>
    <mergeCell ref="F12:G12"/>
    <mergeCell ref="F13:G13"/>
    <mergeCell ref="V10:X10"/>
    <mergeCell ref="C11:C13"/>
    <mergeCell ref="D11:D13"/>
    <mergeCell ref="E11:E13"/>
    <mergeCell ref="F11:G11"/>
    <mergeCell ref="V11:X12"/>
    <mergeCell ref="B15:B16"/>
    <mergeCell ref="B18:B19"/>
    <mergeCell ref="H9:H10"/>
    <mergeCell ref="V14:X15"/>
    <mergeCell ref="F15:G15"/>
    <mergeCell ref="F16:G16"/>
    <mergeCell ref="V8:X9"/>
    <mergeCell ref="M9:M10"/>
    <mergeCell ref="N9:N10"/>
    <mergeCell ref="I9:I10"/>
    <mergeCell ref="L9:L10"/>
    <mergeCell ref="F19:G19"/>
    <mergeCell ref="C14:C16"/>
    <mergeCell ref="D14:D16"/>
    <mergeCell ref="E14:E16"/>
    <mergeCell ref="F14:G14"/>
    <mergeCell ref="J9:J10"/>
    <mergeCell ref="K9:K10"/>
    <mergeCell ref="C17:C19"/>
    <mergeCell ref="D17:D19"/>
    <mergeCell ref="E17:E19"/>
    <mergeCell ref="F17:G17"/>
    <mergeCell ref="V17:X18"/>
    <mergeCell ref="F18:G18"/>
    <mergeCell ref="C20:C22"/>
    <mergeCell ref="D20:D22"/>
    <mergeCell ref="E20:E22"/>
    <mergeCell ref="F20:G20"/>
    <mergeCell ref="V20:X21"/>
    <mergeCell ref="F21:G21"/>
    <mergeCell ref="F22:G22"/>
    <mergeCell ref="C23:C25"/>
    <mergeCell ref="D23:D25"/>
    <mergeCell ref="E23:E25"/>
    <mergeCell ref="F23:G23"/>
    <mergeCell ref="V23:X24"/>
    <mergeCell ref="F24:G24"/>
    <mergeCell ref="B21:B22"/>
    <mergeCell ref="B24:B25"/>
    <mergeCell ref="B31:X31"/>
    <mergeCell ref="B32:X32"/>
    <mergeCell ref="F25:G25"/>
    <mergeCell ref="H26:S26"/>
    <mergeCell ref="V26:X26"/>
    <mergeCell ref="B27:X27"/>
    <mergeCell ref="B28:X29"/>
    <mergeCell ref="B30:X30"/>
  </mergeCells>
  <dataValidations count="4">
    <dataValidation type="whole" allowBlank="1" showInputMessage="1" showErrorMessage="1" error="整数で入力ください。小数点以下の数値や数式は入力不可。" sqref="H11:S11 H14:S14 H17:S17 H20:S20 H23:S23">
      <formula1>0</formula1>
      <formula2>350000</formula2>
    </dataValidation>
    <dataValidation type="list" allowBlank="1" showInputMessage="1" showErrorMessage="1" sqref="E6">
      <formula1>$AD$32:$AH$32</formula1>
    </dataValidation>
    <dataValidation type="list" allowBlank="1" showInputMessage="1" showErrorMessage="1" sqref="E5">
      <formula1>$AB$34:$AB$36</formula1>
    </dataValidation>
    <dataValidation type="list" allowBlank="1" showInputMessage="1" showErrorMessage="1" sqref="C11:C25">
      <formula1>$AB$40:$AB$46</formula1>
    </dataValidation>
  </dataValidations>
  <printOptions horizontalCentered="1"/>
  <pageMargins left="0.1968503937007874" right="0.1968503937007874" top="0.5905511811023623" bottom="0.1968503937007874" header="0" footer="0"/>
  <pageSetup horizontalDpi="300" verticalDpi="300" orientation="landscape" paperSize="9" scale="94" r:id="rId2"/>
  <headerFooter alignWithMargins="0">
    <oddHeader>&amp;L
</oddHeader>
  </headerFooter>
  <drawing r:id="rId1"/>
</worksheet>
</file>

<file path=xl/worksheets/sheet8.xml><?xml version="1.0" encoding="utf-8"?>
<worksheet xmlns="http://schemas.openxmlformats.org/spreadsheetml/2006/main" xmlns:r="http://schemas.openxmlformats.org/officeDocument/2006/relationships">
  <sheetPr>
    <tabColor indexed="41"/>
  </sheetPr>
  <dimension ref="B1:AT48"/>
  <sheetViews>
    <sheetView showGridLines="0" view="pageBreakPreview" zoomScale="85" zoomScaleSheetLayoutView="85" workbookViewId="0" topLeftCell="A1">
      <selection activeCell="AA11" sqref="AA11"/>
    </sheetView>
  </sheetViews>
  <sheetFormatPr defaultColWidth="9.00390625" defaultRowHeight="24" customHeight="1"/>
  <cols>
    <col min="1" max="1" width="3.00390625" style="1" customWidth="1"/>
    <col min="2" max="2" width="10.375" style="1" customWidth="1"/>
    <col min="3" max="3" width="5.875" style="1" bestFit="1" customWidth="1"/>
    <col min="4" max="4" width="5.00390625" style="1" hidden="1" customWidth="1"/>
    <col min="5" max="5" width="7.125" style="1" bestFit="1" customWidth="1"/>
    <col min="6" max="7" width="6.125" style="1" customWidth="1"/>
    <col min="8" max="19" width="7.125" style="1" customWidth="1"/>
    <col min="20" max="20" width="9.75390625" style="1" customWidth="1"/>
    <col min="21" max="21" width="9.75390625" style="1" hidden="1" customWidth="1"/>
    <col min="22" max="22" width="7.75390625" style="1" customWidth="1"/>
    <col min="23" max="23" width="3.25390625" style="1" bestFit="1" customWidth="1"/>
    <col min="24" max="24" width="10.00390625" style="1" customWidth="1"/>
    <col min="25" max="25" width="3.50390625" style="1" bestFit="1" customWidth="1"/>
    <col min="26" max="27" width="6.625" style="1" customWidth="1"/>
    <col min="28" max="28" width="6.375" style="1" bestFit="1" customWidth="1"/>
    <col min="29" max="29" width="2.625" style="1" bestFit="1" customWidth="1"/>
    <col min="30" max="34" width="4.50390625" style="1" bestFit="1" customWidth="1"/>
    <col min="35" max="36" width="6.625" style="1" customWidth="1"/>
    <col min="37" max="37" width="4.75390625" style="1" bestFit="1" customWidth="1"/>
    <col min="38" max="38" width="4.50390625" style="1" bestFit="1" customWidth="1"/>
    <col min="39" max="39" width="3.50390625" style="1" bestFit="1" customWidth="1"/>
    <col min="40" max="46" width="7.50390625" style="1" bestFit="1" customWidth="1"/>
    <col min="47" max="16384" width="9.00390625" style="1" customWidth="1"/>
  </cols>
  <sheetData>
    <row r="1" ht="15" customHeight="1">
      <c r="B1" s="1" t="s">
        <v>128</v>
      </c>
    </row>
    <row r="2" spans="2:29" ht="20.25" customHeight="1">
      <c r="B2" s="18" t="s">
        <v>70</v>
      </c>
      <c r="C2" s="19"/>
      <c r="D2" s="19"/>
      <c r="E2" s="19"/>
      <c r="F2" s="19"/>
      <c r="G2" s="19"/>
      <c r="H2" s="19"/>
      <c r="I2" s="19"/>
      <c r="J2" s="20"/>
      <c r="K2" s="20"/>
      <c r="L2" s="20"/>
      <c r="M2" s="20"/>
      <c r="N2" s="20"/>
      <c r="O2" s="20"/>
      <c r="P2" s="20"/>
      <c r="Q2" s="20"/>
      <c r="R2" s="20"/>
      <c r="S2" s="20"/>
      <c r="T2" s="20"/>
      <c r="U2" s="20"/>
      <c r="V2" s="20"/>
      <c r="W2" s="20"/>
      <c r="X2" s="20"/>
      <c r="Y2" s="20"/>
      <c r="AB2" s="21"/>
      <c r="AC2" s="21"/>
    </row>
    <row r="3" spans="2:27" ht="3.75" customHeight="1">
      <c r="B3" s="6"/>
      <c r="C3" s="6"/>
      <c r="D3" s="6"/>
      <c r="E3" s="6"/>
      <c r="F3" s="6"/>
      <c r="G3" s="6"/>
      <c r="H3" s="6"/>
      <c r="I3" s="6"/>
      <c r="J3" s="22"/>
      <c r="K3" s="22"/>
      <c r="L3" s="22"/>
      <c r="M3" s="22"/>
      <c r="N3" s="22"/>
      <c r="O3" s="22"/>
      <c r="P3" s="22"/>
      <c r="Q3" s="22"/>
      <c r="R3" s="22"/>
      <c r="S3" s="22"/>
      <c r="T3" s="22"/>
      <c r="U3" s="22"/>
      <c r="V3" s="22"/>
      <c r="W3" s="22"/>
      <c r="X3" s="3"/>
      <c r="Y3" s="3"/>
      <c r="Z3" s="19"/>
      <c r="AA3" s="19"/>
    </row>
    <row r="4" spans="2:26" ht="24" customHeight="1">
      <c r="B4" s="211" t="s">
        <v>3</v>
      </c>
      <c r="C4" s="211"/>
      <c r="D4" s="4" t="e">
        <f>INDEX(AD34:AH36,D5,D6-1)</f>
        <v>#N/A</v>
      </c>
      <c r="E4" s="187"/>
      <c r="F4" s="188"/>
      <c r="G4" s="189"/>
      <c r="H4" s="23"/>
      <c r="I4" s="5"/>
      <c r="J4" s="21"/>
      <c r="K4" s="212" t="s">
        <v>18</v>
      </c>
      <c r="L4" s="212"/>
      <c r="M4" s="211">
        <f>COUNTIF(V11:V25,"&gt;0")</f>
        <v>0</v>
      </c>
      <c r="N4" s="211"/>
      <c r="O4" s="21"/>
      <c r="P4" s="21"/>
      <c r="Q4" s="21"/>
      <c r="R4" s="21"/>
      <c r="S4" s="21"/>
      <c r="T4" s="21"/>
      <c r="U4" s="21"/>
      <c r="V4" s="21"/>
      <c r="W4" s="21"/>
      <c r="Y4" s="21"/>
      <c r="Z4" s="5"/>
    </row>
    <row r="5" spans="2:27" ht="24" customHeight="1">
      <c r="B5" s="211" t="s">
        <v>17</v>
      </c>
      <c r="C5" s="211"/>
      <c r="D5" s="24" t="e">
        <f>VLOOKUP(E5,AB34:AC36,2,FALSE)</f>
        <v>#N/A</v>
      </c>
      <c r="E5" s="213"/>
      <c r="F5" s="214"/>
      <c r="G5" s="215"/>
      <c r="H5" s="23"/>
      <c r="I5" s="5"/>
      <c r="J5" s="21"/>
      <c r="K5" s="212" t="s">
        <v>19</v>
      </c>
      <c r="L5" s="212"/>
      <c r="M5" s="216">
        <f>V26</f>
        <v>0</v>
      </c>
      <c r="N5" s="211"/>
      <c r="O5" s="21"/>
      <c r="P5" s="21"/>
      <c r="Q5" s="21"/>
      <c r="R5" s="21"/>
      <c r="S5" s="21"/>
      <c r="T5" s="21"/>
      <c r="U5" s="21"/>
      <c r="V5" s="21"/>
      <c r="W5" s="21"/>
      <c r="X5" s="21"/>
      <c r="Y5" s="21"/>
      <c r="Z5" s="5"/>
      <c r="AA5" s="25"/>
    </row>
    <row r="6" spans="2:27" ht="24" customHeight="1">
      <c r="B6" s="211" t="s">
        <v>1</v>
      </c>
      <c r="C6" s="211"/>
      <c r="D6" s="4" t="e">
        <f>LOOKUP(E6,AD32:AH32,AD33:AH33)</f>
        <v>#N/A</v>
      </c>
      <c r="E6" s="187"/>
      <c r="F6" s="188"/>
      <c r="G6" s="189"/>
      <c r="H6" s="23"/>
      <c r="I6" s="5"/>
      <c r="J6" s="21"/>
      <c r="K6" s="21"/>
      <c r="L6" s="21"/>
      <c r="M6" s="21"/>
      <c r="N6" s="21"/>
      <c r="O6" s="21"/>
      <c r="P6" s="21"/>
      <c r="Q6" s="21"/>
      <c r="R6" s="21"/>
      <c r="S6" s="21"/>
      <c r="T6" s="21"/>
      <c r="U6" s="21"/>
      <c r="V6" s="21"/>
      <c r="W6" s="21"/>
      <c r="X6" s="25" t="s">
        <v>0</v>
      </c>
      <c r="Y6" s="21"/>
      <c r="Z6" s="5"/>
      <c r="AA6" s="25"/>
    </row>
    <row r="7" spans="2:27" ht="9.75" customHeight="1">
      <c r="B7" s="26"/>
      <c r="C7" s="26"/>
      <c r="D7" s="26"/>
      <c r="E7" s="26"/>
      <c r="F7" s="5"/>
      <c r="G7" s="5"/>
      <c r="H7" s="5"/>
      <c r="I7" s="5"/>
      <c r="J7" s="21"/>
      <c r="K7" s="21"/>
      <c r="L7" s="21"/>
      <c r="M7" s="21"/>
      <c r="N7" s="21"/>
      <c r="O7" s="21"/>
      <c r="P7" s="21"/>
      <c r="Q7" s="21"/>
      <c r="R7" s="21"/>
      <c r="S7" s="21"/>
      <c r="T7" s="21"/>
      <c r="U7" s="21"/>
      <c r="V7" s="21"/>
      <c r="W7" s="21"/>
      <c r="X7" s="21"/>
      <c r="Y7" s="21"/>
      <c r="Z7" s="5"/>
      <c r="AA7" s="25"/>
    </row>
    <row r="8" spans="2:24" ht="12.75" customHeight="1" thickBot="1">
      <c r="B8" s="27" t="s">
        <v>133</v>
      </c>
      <c r="C8" s="223" t="s">
        <v>60</v>
      </c>
      <c r="D8" s="27"/>
      <c r="E8" s="223" t="s">
        <v>43</v>
      </c>
      <c r="F8" s="225"/>
      <c r="G8" s="226"/>
      <c r="H8" s="203"/>
      <c r="I8" s="204"/>
      <c r="J8" s="204"/>
      <c r="K8" s="204"/>
      <c r="L8" s="204"/>
      <c r="M8" s="204"/>
      <c r="N8" s="204"/>
      <c r="O8" s="204"/>
      <c r="P8" s="204"/>
      <c r="Q8" s="204"/>
      <c r="R8" s="204"/>
      <c r="S8" s="204"/>
      <c r="T8" s="205"/>
      <c r="U8" s="28"/>
      <c r="V8" s="204" t="s">
        <v>53</v>
      </c>
      <c r="W8" s="204"/>
      <c r="X8" s="205"/>
    </row>
    <row r="9" spans="2:24" ht="12.75" customHeight="1">
      <c r="B9" s="202" t="s">
        <v>132</v>
      </c>
      <c r="C9" s="181"/>
      <c r="D9" s="29"/>
      <c r="E9" s="224"/>
      <c r="F9" s="227"/>
      <c r="G9" s="228"/>
      <c r="H9" s="206" t="s">
        <v>4</v>
      </c>
      <c r="I9" s="206" t="s">
        <v>5</v>
      </c>
      <c r="J9" s="206" t="s">
        <v>6</v>
      </c>
      <c r="K9" s="206" t="s">
        <v>7</v>
      </c>
      <c r="L9" s="206" t="s">
        <v>8</v>
      </c>
      <c r="M9" s="206" t="s">
        <v>9</v>
      </c>
      <c r="N9" s="206" t="s">
        <v>10</v>
      </c>
      <c r="O9" s="206" t="s">
        <v>11</v>
      </c>
      <c r="P9" s="206" t="s">
        <v>12</v>
      </c>
      <c r="Q9" s="206" t="s">
        <v>13</v>
      </c>
      <c r="R9" s="206" t="s">
        <v>14</v>
      </c>
      <c r="S9" s="183" t="s">
        <v>15</v>
      </c>
      <c r="T9" s="185" t="s">
        <v>2</v>
      </c>
      <c r="U9" s="30"/>
      <c r="V9" s="231"/>
      <c r="W9" s="231"/>
      <c r="X9" s="232"/>
    </row>
    <row r="10" spans="2:24" ht="15" customHeight="1" thickBot="1">
      <c r="B10" s="182"/>
      <c r="C10" s="181"/>
      <c r="D10" s="29"/>
      <c r="E10" s="224"/>
      <c r="F10" s="229"/>
      <c r="G10" s="230"/>
      <c r="H10" s="207"/>
      <c r="I10" s="207"/>
      <c r="J10" s="207"/>
      <c r="K10" s="207"/>
      <c r="L10" s="207"/>
      <c r="M10" s="207"/>
      <c r="N10" s="207"/>
      <c r="O10" s="207"/>
      <c r="P10" s="207"/>
      <c r="Q10" s="207"/>
      <c r="R10" s="207"/>
      <c r="S10" s="184"/>
      <c r="T10" s="186"/>
      <c r="U10" s="31"/>
      <c r="V10" s="208" t="s">
        <v>52</v>
      </c>
      <c r="W10" s="209"/>
      <c r="X10" s="210"/>
    </row>
    <row r="11" spans="2:24" ht="21.75" customHeight="1">
      <c r="B11" s="112"/>
      <c r="C11" s="174"/>
      <c r="D11" s="177" t="e">
        <f>VLOOKUP(C11,$AB$40:$AC$46,2,FALSE)</f>
        <v>#N/A</v>
      </c>
      <c r="E11" s="180" t="e">
        <f>INDEX($AN$34:$AT$48,$D$4,D11+1)</f>
        <v>#N/A</v>
      </c>
      <c r="F11" s="217" t="s">
        <v>61</v>
      </c>
      <c r="G11" s="218"/>
      <c r="H11" s="56"/>
      <c r="I11" s="56"/>
      <c r="J11" s="56"/>
      <c r="K11" s="56"/>
      <c r="L11" s="56"/>
      <c r="M11" s="57"/>
      <c r="N11" s="56"/>
      <c r="O11" s="56"/>
      <c r="P11" s="56"/>
      <c r="Q11" s="56"/>
      <c r="R11" s="56"/>
      <c r="S11" s="57"/>
      <c r="T11" s="32">
        <f>SUM(H11:S11)</f>
        <v>0</v>
      </c>
      <c r="U11" s="33" t="e">
        <f>IF(V11&gt;0,T11,0)</f>
        <v>#N/A</v>
      </c>
      <c r="V11" s="168" t="e">
        <f>IF(E11*T13-T12&gt;0,E11*T13-T12,0)</f>
        <v>#N/A</v>
      </c>
      <c r="W11" s="169"/>
      <c r="X11" s="170"/>
    </row>
    <row r="12" spans="2:24" ht="26.25" customHeight="1">
      <c r="B12" s="165"/>
      <c r="C12" s="175"/>
      <c r="D12" s="178"/>
      <c r="E12" s="181"/>
      <c r="F12" s="221" t="s">
        <v>44</v>
      </c>
      <c r="G12" s="222"/>
      <c r="H12" s="34" t="e">
        <f aca="true" t="shared" si="0" ref="H12:S12">MIN($E$11*H13,H11)</f>
        <v>#N/A</v>
      </c>
      <c r="I12" s="34" t="e">
        <f t="shared" si="0"/>
        <v>#N/A</v>
      </c>
      <c r="J12" s="34" t="e">
        <f t="shared" si="0"/>
        <v>#N/A</v>
      </c>
      <c r="K12" s="34" t="e">
        <f t="shared" si="0"/>
        <v>#N/A</v>
      </c>
      <c r="L12" s="34" t="e">
        <f t="shared" si="0"/>
        <v>#N/A</v>
      </c>
      <c r="M12" s="35" t="e">
        <f t="shared" si="0"/>
        <v>#N/A</v>
      </c>
      <c r="N12" s="34" t="e">
        <f t="shared" si="0"/>
        <v>#N/A</v>
      </c>
      <c r="O12" s="34" t="e">
        <f t="shared" si="0"/>
        <v>#N/A</v>
      </c>
      <c r="P12" s="34" t="e">
        <f t="shared" si="0"/>
        <v>#N/A</v>
      </c>
      <c r="Q12" s="34" t="e">
        <f t="shared" si="0"/>
        <v>#N/A</v>
      </c>
      <c r="R12" s="34" t="e">
        <f t="shared" si="0"/>
        <v>#N/A</v>
      </c>
      <c r="S12" s="35" t="e">
        <f t="shared" si="0"/>
        <v>#N/A</v>
      </c>
      <c r="T12" s="36">
        <f>SUMIF(H12:S12,"&gt;=0",H12:S12)</f>
        <v>0</v>
      </c>
      <c r="U12" s="37"/>
      <c r="V12" s="171"/>
      <c r="W12" s="172"/>
      <c r="X12" s="173"/>
    </row>
    <row r="13" spans="2:24" ht="21" customHeight="1" thickBot="1">
      <c r="B13" s="166"/>
      <c r="C13" s="176"/>
      <c r="D13" s="179"/>
      <c r="E13" s="182"/>
      <c r="F13" s="219" t="s">
        <v>50</v>
      </c>
      <c r="G13" s="220"/>
      <c r="H13" s="58"/>
      <c r="I13" s="58"/>
      <c r="J13" s="58"/>
      <c r="K13" s="58"/>
      <c r="L13" s="58"/>
      <c r="M13" s="59"/>
      <c r="N13" s="59"/>
      <c r="O13" s="59"/>
      <c r="P13" s="59"/>
      <c r="Q13" s="59"/>
      <c r="R13" s="59"/>
      <c r="S13" s="60"/>
      <c r="T13" s="38">
        <f>SUM(H13:S13)</f>
        <v>0</v>
      </c>
      <c r="U13" s="39"/>
      <c r="V13" s="61" t="s">
        <v>125</v>
      </c>
      <c r="W13" s="40" t="s">
        <v>51</v>
      </c>
      <c r="X13" s="62" t="s">
        <v>125</v>
      </c>
    </row>
    <row r="14" spans="2:24" ht="21.75" customHeight="1">
      <c r="B14" s="112"/>
      <c r="C14" s="174"/>
      <c r="D14" s="177" t="e">
        <f>VLOOKUP(C14,$AB$40:$AC$46,2,FALSE)</f>
        <v>#N/A</v>
      </c>
      <c r="E14" s="180" t="e">
        <f>INDEX($AN$34:$AT$48,$D$4,D14+1)</f>
        <v>#N/A</v>
      </c>
      <c r="F14" s="217" t="s">
        <v>61</v>
      </c>
      <c r="G14" s="218"/>
      <c r="H14" s="56"/>
      <c r="I14" s="56"/>
      <c r="J14" s="56"/>
      <c r="K14" s="56"/>
      <c r="L14" s="56"/>
      <c r="M14" s="57"/>
      <c r="N14" s="56"/>
      <c r="O14" s="56"/>
      <c r="P14" s="56"/>
      <c r="Q14" s="56"/>
      <c r="R14" s="56"/>
      <c r="S14" s="57"/>
      <c r="T14" s="32">
        <f>SUM(H14:S14)</f>
        <v>0</v>
      </c>
      <c r="U14" s="33" t="e">
        <f>IF(V14&gt;0,T14,0)</f>
        <v>#N/A</v>
      </c>
      <c r="V14" s="193" t="e">
        <f>IF(E14*T16-T15&gt;0,E14*T16-T15,0)</f>
        <v>#N/A</v>
      </c>
      <c r="W14" s="194"/>
      <c r="X14" s="195"/>
    </row>
    <row r="15" spans="2:24" ht="26.25" customHeight="1">
      <c r="B15" s="165"/>
      <c r="C15" s="175"/>
      <c r="D15" s="178"/>
      <c r="E15" s="181"/>
      <c r="F15" s="221" t="s">
        <v>44</v>
      </c>
      <c r="G15" s="222"/>
      <c r="H15" s="34" t="e">
        <f>MIN($E$14*H16,H14)</f>
        <v>#N/A</v>
      </c>
      <c r="I15" s="34" t="e">
        <f aca="true" t="shared" si="1" ref="I15:S15">MIN($E$14*I16,I14)</f>
        <v>#N/A</v>
      </c>
      <c r="J15" s="34" t="e">
        <f>MIN($E$14*J16,J14)</f>
        <v>#N/A</v>
      </c>
      <c r="K15" s="34" t="e">
        <f t="shared" si="1"/>
        <v>#N/A</v>
      </c>
      <c r="L15" s="34" t="e">
        <f t="shared" si="1"/>
        <v>#N/A</v>
      </c>
      <c r="M15" s="35" t="e">
        <f t="shared" si="1"/>
        <v>#N/A</v>
      </c>
      <c r="N15" s="34" t="e">
        <f t="shared" si="1"/>
        <v>#N/A</v>
      </c>
      <c r="O15" s="34" t="e">
        <f t="shared" si="1"/>
        <v>#N/A</v>
      </c>
      <c r="P15" s="34" t="e">
        <f t="shared" si="1"/>
        <v>#N/A</v>
      </c>
      <c r="Q15" s="34" t="e">
        <f t="shared" si="1"/>
        <v>#N/A</v>
      </c>
      <c r="R15" s="34" t="e">
        <f t="shared" si="1"/>
        <v>#N/A</v>
      </c>
      <c r="S15" s="35" t="e">
        <f t="shared" si="1"/>
        <v>#N/A</v>
      </c>
      <c r="T15" s="36">
        <f>SUMIF(H15:S15,"&gt;=0",H15:S15)</f>
        <v>0</v>
      </c>
      <c r="U15" s="37"/>
      <c r="V15" s="196"/>
      <c r="W15" s="197"/>
      <c r="X15" s="198"/>
    </row>
    <row r="16" spans="2:24" ht="21" customHeight="1" thickBot="1">
      <c r="B16" s="166"/>
      <c r="C16" s="176"/>
      <c r="D16" s="179"/>
      <c r="E16" s="182"/>
      <c r="F16" s="219" t="s">
        <v>50</v>
      </c>
      <c r="G16" s="220"/>
      <c r="H16" s="58"/>
      <c r="I16" s="58"/>
      <c r="J16" s="58"/>
      <c r="K16" s="58"/>
      <c r="L16" s="58"/>
      <c r="M16" s="59"/>
      <c r="N16" s="59"/>
      <c r="O16" s="59"/>
      <c r="P16" s="59"/>
      <c r="Q16" s="59"/>
      <c r="R16" s="59"/>
      <c r="S16" s="60"/>
      <c r="T16" s="38">
        <f>SUM(H16:S16)</f>
        <v>0</v>
      </c>
      <c r="U16" s="39"/>
      <c r="V16" s="61" t="s">
        <v>59</v>
      </c>
      <c r="W16" s="40" t="s">
        <v>51</v>
      </c>
      <c r="X16" s="62" t="s">
        <v>59</v>
      </c>
    </row>
    <row r="17" spans="2:24" ht="21.75" customHeight="1">
      <c r="B17" s="112"/>
      <c r="C17" s="175"/>
      <c r="D17" s="178" t="e">
        <f>VLOOKUP(C17,$AB$40:$AC$46,2,FALSE)</f>
        <v>#N/A</v>
      </c>
      <c r="E17" s="181" t="e">
        <f>INDEX($AN$34:$AT$48,$D$4,D17+1)</f>
        <v>#N/A</v>
      </c>
      <c r="F17" s="217" t="s">
        <v>61</v>
      </c>
      <c r="G17" s="218"/>
      <c r="H17" s="56"/>
      <c r="I17" s="56"/>
      <c r="J17" s="56"/>
      <c r="K17" s="56"/>
      <c r="L17" s="56"/>
      <c r="M17" s="57"/>
      <c r="N17" s="56"/>
      <c r="O17" s="56"/>
      <c r="P17" s="56"/>
      <c r="Q17" s="56"/>
      <c r="R17" s="56"/>
      <c r="S17" s="57"/>
      <c r="T17" s="32">
        <f>SUM(H17:S17)</f>
        <v>0</v>
      </c>
      <c r="U17" s="33" t="e">
        <f>IF(V17&gt;0,T17,0)</f>
        <v>#N/A</v>
      </c>
      <c r="V17" s="193" t="e">
        <f>IF(E17*T19-T18&gt;0,E17*T19-T18,0)</f>
        <v>#N/A</v>
      </c>
      <c r="W17" s="194"/>
      <c r="X17" s="195"/>
    </row>
    <row r="18" spans="2:24" ht="26.25" customHeight="1">
      <c r="B18" s="165"/>
      <c r="C18" s="175"/>
      <c r="D18" s="178"/>
      <c r="E18" s="181"/>
      <c r="F18" s="221" t="s">
        <v>44</v>
      </c>
      <c r="G18" s="222"/>
      <c r="H18" s="34" t="e">
        <f>MIN($E$17*H19,H17)</f>
        <v>#N/A</v>
      </c>
      <c r="I18" s="34" t="e">
        <f aca="true" t="shared" si="2" ref="I18:S18">MIN($E$17*I19,I17)</f>
        <v>#N/A</v>
      </c>
      <c r="J18" s="34" t="e">
        <f t="shared" si="2"/>
        <v>#N/A</v>
      </c>
      <c r="K18" s="34" t="e">
        <f t="shared" si="2"/>
        <v>#N/A</v>
      </c>
      <c r="L18" s="34" t="e">
        <f t="shared" si="2"/>
        <v>#N/A</v>
      </c>
      <c r="M18" s="35" t="e">
        <f>MIN($E$17*M19,M17)</f>
        <v>#N/A</v>
      </c>
      <c r="N18" s="34" t="e">
        <f t="shared" si="2"/>
        <v>#N/A</v>
      </c>
      <c r="O18" s="34" t="e">
        <f t="shared" si="2"/>
        <v>#N/A</v>
      </c>
      <c r="P18" s="34" t="e">
        <f t="shared" si="2"/>
        <v>#N/A</v>
      </c>
      <c r="Q18" s="34" t="e">
        <f t="shared" si="2"/>
        <v>#N/A</v>
      </c>
      <c r="R18" s="34" t="e">
        <f t="shared" si="2"/>
        <v>#N/A</v>
      </c>
      <c r="S18" s="35" t="e">
        <f t="shared" si="2"/>
        <v>#N/A</v>
      </c>
      <c r="T18" s="36">
        <f>SUMIF(H18:S18,"&gt;=0",H18:S18)</f>
        <v>0</v>
      </c>
      <c r="U18" s="37"/>
      <c r="V18" s="196"/>
      <c r="W18" s="197"/>
      <c r="X18" s="198"/>
    </row>
    <row r="19" spans="2:24" ht="21" customHeight="1" thickBot="1">
      <c r="B19" s="166"/>
      <c r="C19" s="175"/>
      <c r="D19" s="178"/>
      <c r="E19" s="181"/>
      <c r="F19" s="219" t="s">
        <v>50</v>
      </c>
      <c r="G19" s="220"/>
      <c r="H19" s="58"/>
      <c r="I19" s="58"/>
      <c r="J19" s="58"/>
      <c r="K19" s="58"/>
      <c r="L19" s="58"/>
      <c r="M19" s="59"/>
      <c r="N19" s="59"/>
      <c r="O19" s="59"/>
      <c r="P19" s="59"/>
      <c r="Q19" s="59"/>
      <c r="R19" s="59"/>
      <c r="S19" s="60"/>
      <c r="T19" s="38">
        <f>SUM(H19:S19)</f>
        <v>0</v>
      </c>
      <c r="U19" s="39"/>
      <c r="V19" s="61" t="s">
        <v>59</v>
      </c>
      <c r="W19" s="40" t="s">
        <v>51</v>
      </c>
      <c r="X19" s="62" t="s">
        <v>59</v>
      </c>
    </row>
    <row r="20" spans="2:24" ht="21.75" customHeight="1">
      <c r="B20" s="112"/>
      <c r="C20" s="174"/>
      <c r="D20" s="177" t="e">
        <f>VLOOKUP(C20,$AB$40:$AC$46,2,FALSE)</f>
        <v>#N/A</v>
      </c>
      <c r="E20" s="180" t="e">
        <f>INDEX($AN$34:$AT$48,$D$4,D20+1)</f>
        <v>#N/A</v>
      </c>
      <c r="F20" s="217" t="s">
        <v>61</v>
      </c>
      <c r="G20" s="218"/>
      <c r="H20" s="56"/>
      <c r="I20" s="56"/>
      <c r="J20" s="56"/>
      <c r="K20" s="56"/>
      <c r="L20" s="56"/>
      <c r="M20" s="57"/>
      <c r="N20" s="56"/>
      <c r="O20" s="56"/>
      <c r="P20" s="56"/>
      <c r="Q20" s="56"/>
      <c r="R20" s="56"/>
      <c r="S20" s="57"/>
      <c r="T20" s="32">
        <f>SUM(H20:S20)</f>
        <v>0</v>
      </c>
      <c r="U20" s="33" t="e">
        <f>IF(V20&gt;0,T20,0)</f>
        <v>#N/A</v>
      </c>
      <c r="V20" s="193" t="e">
        <f>IF(E20*T22-T21&gt;0,E20*T22-T21,0)</f>
        <v>#N/A</v>
      </c>
      <c r="W20" s="194"/>
      <c r="X20" s="195"/>
    </row>
    <row r="21" spans="2:24" ht="26.25" customHeight="1">
      <c r="B21" s="165"/>
      <c r="C21" s="175"/>
      <c r="D21" s="178"/>
      <c r="E21" s="181"/>
      <c r="F21" s="221" t="s">
        <v>44</v>
      </c>
      <c r="G21" s="222"/>
      <c r="H21" s="34" t="e">
        <f>MIN($E$20*H22,H20)</f>
        <v>#N/A</v>
      </c>
      <c r="I21" s="34" t="e">
        <f aca="true" t="shared" si="3" ref="I21:S21">MIN($E$20*I22,I20)</f>
        <v>#N/A</v>
      </c>
      <c r="J21" s="34" t="e">
        <f t="shared" si="3"/>
        <v>#N/A</v>
      </c>
      <c r="K21" s="34" t="e">
        <f t="shared" si="3"/>
        <v>#N/A</v>
      </c>
      <c r="L21" s="34" t="e">
        <f t="shared" si="3"/>
        <v>#N/A</v>
      </c>
      <c r="M21" s="35" t="e">
        <f t="shared" si="3"/>
        <v>#N/A</v>
      </c>
      <c r="N21" s="34" t="e">
        <f t="shared" si="3"/>
        <v>#N/A</v>
      </c>
      <c r="O21" s="34" t="e">
        <f t="shared" si="3"/>
        <v>#N/A</v>
      </c>
      <c r="P21" s="34" t="e">
        <f t="shared" si="3"/>
        <v>#N/A</v>
      </c>
      <c r="Q21" s="34" t="e">
        <f t="shared" si="3"/>
        <v>#N/A</v>
      </c>
      <c r="R21" s="34" t="e">
        <f t="shared" si="3"/>
        <v>#N/A</v>
      </c>
      <c r="S21" s="35" t="e">
        <f t="shared" si="3"/>
        <v>#N/A</v>
      </c>
      <c r="T21" s="36">
        <f>SUMIF(H21:S21,"&gt;=0",H21:S21)</f>
        <v>0</v>
      </c>
      <c r="U21" s="37"/>
      <c r="V21" s="196"/>
      <c r="W21" s="197"/>
      <c r="X21" s="198"/>
    </row>
    <row r="22" spans="2:24" ht="21" customHeight="1" thickBot="1">
      <c r="B22" s="166"/>
      <c r="C22" s="176"/>
      <c r="D22" s="179"/>
      <c r="E22" s="182"/>
      <c r="F22" s="219" t="s">
        <v>50</v>
      </c>
      <c r="G22" s="220"/>
      <c r="H22" s="58"/>
      <c r="I22" s="58"/>
      <c r="J22" s="58"/>
      <c r="K22" s="58"/>
      <c r="L22" s="58"/>
      <c r="M22" s="59"/>
      <c r="N22" s="59"/>
      <c r="O22" s="59"/>
      <c r="P22" s="59"/>
      <c r="Q22" s="59"/>
      <c r="R22" s="59"/>
      <c r="S22" s="60"/>
      <c r="T22" s="38">
        <f>SUM(H22:S22)</f>
        <v>0</v>
      </c>
      <c r="U22" s="39"/>
      <c r="V22" s="61" t="s">
        <v>59</v>
      </c>
      <c r="W22" s="40" t="s">
        <v>51</v>
      </c>
      <c r="X22" s="62" t="s">
        <v>59</v>
      </c>
    </row>
    <row r="23" spans="2:24" ht="21.75" customHeight="1">
      <c r="B23" s="112"/>
      <c r="C23" s="174"/>
      <c r="D23" s="177" t="e">
        <f>VLOOKUP(C23,$AB$40:$AC$46,2,FALSE)</f>
        <v>#N/A</v>
      </c>
      <c r="E23" s="180" t="e">
        <f>INDEX($AN$34:$AT$48,$D$4,D23+1)</f>
        <v>#N/A</v>
      </c>
      <c r="F23" s="217" t="s">
        <v>61</v>
      </c>
      <c r="G23" s="218"/>
      <c r="H23" s="56"/>
      <c r="I23" s="56"/>
      <c r="J23" s="56"/>
      <c r="K23" s="56"/>
      <c r="L23" s="56"/>
      <c r="M23" s="57"/>
      <c r="N23" s="56"/>
      <c r="O23" s="56"/>
      <c r="P23" s="56"/>
      <c r="Q23" s="56"/>
      <c r="R23" s="56"/>
      <c r="S23" s="57"/>
      <c r="T23" s="32">
        <f>SUM(H23:S23)</f>
        <v>0</v>
      </c>
      <c r="U23" s="33" t="e">
        <f>IF(V23&gt;0,T23,0)</f>
        <v>#N/A</v>
      </c>
      <c r="V23" s="193" t="e">
        <f>IF(E23*T25-T24&gt;0,E23*T25-T24,0)</f>
        <v>#N/A</v>
      </c>
      <c r="W23" s="194"/>
      <c r="X23" s="195"/>
    </row>
    <row r="24" spans="2:24" ht="26.25" customHeight="1">
      <c r="B24" s="165"/>
      <c r="C24" s="175"/>
      <c r="D24" s="178"/>
      <c r="E24" s="181"/>
      <c r="F24" s="221" t="s">
        <v>44</v>
      </c>
      <c r="G24" s="222"/>
      <c r="H24" s="34" t="e">
        <f>MIN($E$23*H25,H23)</f>
        <v>#N/A</v>
      </c>
      <c r="I24" s="34" t="e">
        <f aca="true" t="shared" si="4" ref="I24:S24">MIN($E$23*I25,I23)</f>
        <v>#N/A</v>
      </c>
      <c r="J24" s="34" t="e">
        <f t="shared" si="4"/>
        <v>#N/A</v>
      </c>
      <c r="K24" s="34" t="e">
        <f t="shared" si="4"/>
        <v>#N/A</v>
      </c>
      <c r="L24" s="34" t="e">
        <f t="shared" si="4"/>
        <v>#N/A</v>
      </c>
      <c r="M24" s="35" t="e">
        <f t="shared" si="4"/>
        <v>#N/A</v>
      </c>
      <c r="N24" s="34" t="e">
        <f t="shared" si="4"/>
        <v>#N/A</v>
      </c>
      <c r="O24" s="34" t="e">
        <f t="shared" si="4"/>
        <v>#N/A</v>
      </c>
      <c r="P24" s="34" t="e">
        <f t="shared" si="4"/>
        <v>#N/A</v>
      </c>
      <c r="Q24" s="34" t="e">
        <f t="shared" si="4"/>
        <v>#N/A</v>
      </c>
      <c r="R24" s="34" t="e">
        <f t="shared" si="4"/>
        <v>#N/A</v>
      </c>
      <c r="S24" s="35" t="e">
        <f t="shared" si="4"/>
        <v>#N/A</v>
      </c>
      <c r="T24" s="36">
        <f>SUMIF(H24:S24,"&gt;=0",H24:S24)</f>
        <v>0</v>
      </c>
      <c r="U24" s="37"/>
      <c r="V24" s="196"/>
      <c r="W24" s="197"/>
      <c r="X24" s="198"/>
    </row>
    <row r="25" spans="2:24" ht="21" customHeight="1" thickBot="1">
      <c r="B25" s="166"/>
      <c r="C25" s="176"/>
      <c r="D25" s="179"/>
      <c r="E25" s="182"/>
      <c r="F25" s="219" t="s">
        <v>50</v>
      </c>
      <c r="G25" s="220"/>
      <c r="H25" s="58"/>
      <c r="I25" s="58"/>
      <c r="J25" s="58"/>
      <c r="K25" s="58"/>
      <c r="L25" s="58"/>
      <c r="M25" s="59"/>
      <c r="N25" s="59"/>
      <c r="O25" s="59"/>
      <c r="P25" s="59"/>
      <c r="Q25" s="59"/>
      <c r="R25" s="59"/>
      <c r="S25" s="60"/>
      <c r="T25" s="38">
        <f>SUM(H25:S25)</f>
        <v>0</v>
      </c>
      <c r="U25" s="39"/>
      <c r="V25" s="61" t="s">
        <v>59</v>
      </c>
      <c r="W25" s="40" t="s">
        <v>51</v>
      </c>
      <c r="X25" s="62" t="s">
        <v>59</v>
      </c>
    </row>
    <row r="26" spans="2:25" s="6" customFormat="1" ht="18.75" customHeight="1" thickBot="1">
      <c r="B26" s="41" t="s">
        <v>55</v>
      </c>
      <c r="C26" s="2"/>
      <c r="D26" s="2"/>
      <c r="E26" s="2"/>
      <c r="F26" s="42"/>
      <c r="G26" s="42"/>
      <c r="H26" s="234" t="s">
        <v>40</v>
      </c>
      <c r="I26" s="235"/>
      <c r="J26" s="235"/>
      <c r="K26" s="235"/>
      <c r="L26" s="235"/>
      <c r="M26" s="235"/>
      <c r="N26" s="235"/>
      <c r="O26" s="235"/>
      <c r="P26" s="235"/>
      <c r="Q26" s="235"/>
      <c r="R26" s="235"/>
      <c r="S26" s="236"/>
      <c r="T26" s="43">
        <f>T11+T14+T17+T20+T23</f>
        <v>0</v>
      </c>
      <c r="U26" s="44"/>
      <c r="V26" s="199">
        <f>SUMIF(V11:X25,"&gt;=0",V11:X25)</f>
        <v>0</v>
      </c>
      <c r="W26" s="200"/>
      <c r="X26" s="201"/>
      <c r="Y26" s="5"/>
    </row>
    <row r="27" spans="2:25" s="46" customFormat="1" ht="13.5" customHeight="1">
      <c r="B27" s="167" t="s">
        <v>134</v>
      </c>
      <c r="C27" s="167"/>
      <c r="D27" s="167"/>
      <c r="E27" s="167"/>
      <c r="F27" s="167"/>
      <c r="G27" s="167"/>
      <c r="H27" s="167"/>
      <c r="I27" s="167"/>
      <c r="J27" s="167"/>
      <c r="K27" s="167"/>
      <c r="L27" s="167"/>
      <c r="M27" s="167"/>
      <c r="N27" s="167"/>
      <c r="O27" s="167"/>
      <c r="P27" s="167"/>
      <c r="Q27" s="167"/>
      <c r="R27" s="167"/>
      <c r="S27" s="167"/>
      <c r="T27" s="167"/>
      <c r="U27" s="167"/>
      <c r="V27" s="167"/>
      <c r="W27" s="167"/>
      <c r="X27" s="167"/>
      <c r="Y27" s="45"/>
    </row>
    <row r="28" spans="2:25" s="46" customFormat="1" ht="13.5" customHeight="1">
      <c r="B28" s="190" t="s">
        <v>126</v>
      </c>
      <c r="C28" s="190"/>
      <c r="D28" s="190"/>
      <c r="E28" s="190"/>
      <c r="F28" s="190"/>
      <c r="G28" s="190"/>
      <c r="H28" s="190"/>
      <c r="I28" s="190"/>
      <c r="J28" s="190"/>
      <c r="K28" s="190"/>
      <c r="L28" s="190"/>
      <c r="M28" s="190"/>
      <c r="N28" s="190"/>
      <c r="O28" s="190"/>
      <c r="P28" s="190"/>
      <c r="Q28" s="190"/>
      <c r="R28" s="190"/>
      <c r="S28" s="190"/>
      <c r="T28" s="190"/>
      <c r="U28" s="190"/>
      <c r="V28" s="190"/>
      <c r="W28" s="190"/>
      <c r="X28" s="190"/>
      <c r="Y28" s="45"/>
    </row>
    <row r="29" spans="2:25" s="46" customFormat="1" ht="13.5" customHeight="1">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45"/>
    </row>
    <row r="30" spans="2:24" s="47" customFormat="1" ht="13.5" customHeight="1">
      <c r="B30" s="191" t="s">
        <v>62</v>
      </c>
      <c r="C30" s="192"/>
      <c r="D30" s="192"/>
      <c r="E30" s="192"/>
      <c r="F30" s="192"/>
      <c r="G30" s="192"/>
      <c r="H30" s="192"/>
      <c r="I30" s="192"/>
      <c r="J30" s="192"/>
      <c r="K30" s="192"/>
      <c r="L30" s="192"/>
      <c r="M30" s="192"/>
      <c r="N30" s="192"/>
      <c r="O30" s="192"/>
      <c r="P30" s="192"/>
      <c r="Q30" s="192"/>
      <c r="R30" s="192"/>
      <c r="S30" s="192"/>
      <c r="T30" s="192"/>
      <c r="U30" s="192"/>
      <c r="V30" s="192"/>
      <c r="W30" s="192"/>
      <c r="X30" s="192"/>
    </row>
    <row r="31" spans="2:24" ht="13.5" customHeight="1" thickBot="1">
      <c r="B31" s="233" t="s">
        <v>135</v>
      </c>
      <c r="C31" s="190"/>
      <c r="D31" s="190"/>
      <c r="E31" s="190"/>
      <c r="F31" s="190"/>
      <c r="G31" s="190"/>
      <c r="H31" s="190"/>
      <c r="I31" s="190"/>
      <c r="J31" s="190"/>
      <c r="K31" s="190"/>
      <c r="L31" s="190"/>
      <c r="M31" s="190"/>
      <c r="N31" s="190"/>
      <c r="O31" s="190"/>
      <c r="P31" s="190"/>
      <c r="Q31" s="190"/>
      <c r="R31" s="190"/>
      <c r="S31" s="190"/>
      <c r="T31" s="190"/>
      <c r="U31" s="190"/>
      <c r="V31" s="190"/>
      <c r="W31" s="190"/>
      <c r="X31" s="190"/>
    </row>
    <row r="32" spans="2:46" ht="14.25" customHeight="1">
      <c r="B32" s="190" t="s">
        <v>116</v>
      </c>
      <c r="C32" s="167"/>
      <c r="D32" s="167"/>
      <c r="E32" s="167"/>
      <c r="F32" s="167"/>
      <c r="G32" s="167"/>
      <c r="H32" s="167"/>
      <c r="I32" s="167"/>
      <c r="J32" s="167"/>
      <c r="K32" s="167"/>
      <c r="L32" s="167"/>
      <c r="M32" s="167"/>
      <c r="N32" s="167"/>
      <c r="O32" s="167"/>
      <c r="P32" s="167"/>
      <c r="Q32" s="167"/>
      <c r="R32" s="167"/>
      <c r="S32" s="167"/>
      <c r="T32" s="167"/>
      <c r="U32" s="167"/>
      <c r="V32" s="167"/>
      <c r="W32" s="167"/>
      <c r="X32" s="167"/>
      <c r="AB32" s="48"/>
      <c r="AC32" s="49"/>
      <c r="AD32" s="49" t="s">
        <v>20</v>
      </c>
      <c r="AE32" s="49" t="s">
        <v>21</v>
      </c>
      <c r="AF32" s="49" t="s">
        <v>22</v>
      </c>
      <c r="AG32" s="49" t="s">
        <v>23</v>
      </c>
      <c r="AH32" s="49" t="s">
        <v>24</v>
      </c>
      <c r="AI32" s="49"/>
      <c r="AJ32" s="49"/>
      <c r="AK32" s="49"/>
      <c r="AL32" s="49"/>
      <c r="AM32" s="49"/>
      <c r="AN32" s="49" t="s">
        <v>16</v>
      </c>
      <c r="AO32" s="49" t="s">
        <v>25</v>
      </c>
      <c r="AP32" s="49" t="s">
        <v>26</v>
      </c>
      <c r="AQ32" s="49" t="s">
        <v>27</v>
      </c>
      <c r="AR32" s="49" t="s">
        <v>28</v>
      </c>
      <c r="AS32" s="49" t="s">
        <v>29</v>
      </c>
      <c r="AT32" s="50" t="s">
        <v>30</v>
      </c>
    </row>
    <row r="33" spans="28:46" ht="24" customHeight="1">
      <c r="AB33" s="51"/>
      <c r="AC33" s="21"/>
      <c r="AD33" s="21">
        <v>2</v>
      </c>
      <c r="AE33" s="21">
        <v>3</v>
      </c>
      <c r="AF33" s="21">
        <v>4</v>
      </c>
      <c r="AG33" s="21">
        <v>5</v>
      </c>
      <c r="AH33" s="21">
        <v>6</v>
      </c>
      <c r="AI33" s="21"/>
      <c r="AJ33" s="21"/>
      <c r="AK33" s="21"/>
      <c r="AL33" s="21"/>
      <c r="AM33" s="21"/>
      <c r="AN33" s="21">
        <v>0</v>
      </c>
      <c r="AO33" s="21">
        <v>1</v>
      </c>
      <c r="AP33" s="21">
        <v>2</v>
      </c>
      <c r="AQ33" s="21">
        <v>3</v>
      </c>
      <c r="AR33" s="21">
        <v>4</v>
      </c>
      <c r="AS33" s="21">
        <v>5</v>
      </c>
      <c r="AT33" s="52">
        <v>6</v>
      </c>
    </row>
    <row r="34" spans="28:46" ht="24" customHeight="1">
      <c r="AB34" s="51" t="s">
        <v>31</v>
      </c>
      <c r="AC34" s="21">
        <v>1</v>
      </c>
      <c r="AD34" s="21">
        <v>1</v>
      </c>
      <c r="AE34" s="21">
        <v>2</v>
      </c>
      <c r="AF34" s="21">
        <v>3</v>
      </c>
      <c r="AG34" s="21">
        <v>4</v>
      </c>
      <c r="AH34" s="21">
        <v>5</v>
      </c>
      <c r="AI34" s="21"/>
      <c r="AJ34" s="21"/>
      <c r="AK34" s="21" t="s">
        <v>31</v>
      </c>
      <c r="AL34" s="21" t="s">
        <v>20</v>
      </c>
      <c r="AM34" s="21">
        <v>1</v>
      </c>
      <c r="AN34" s="21">
        <v>108000</v>
      </c>
      <c r="AO34" s="21">
        <v>108000</v>
      </c>
      <c r="AP34" s="21">
        <v>122000</v>
      </c>
      <c r="AQ34" s="21">
        <v>127000</v>
      </c>
      <c r="AR34" s="21">
        <v>151000</v>
      </c>
      <c r="AS34" s="21">
        <v>188000</v>
      </c>
      <c r="AT34" s="52">
        <v>215000</v>
      </c>
    </row>
    <row r="35" spans="28:46" ht="24" customHeight="1">
      <c r="AB35" s="51" t="s">
        <v>32</v>
      </c>
      <c r="AC35" s="21">
        <v>2</v>
      </c>
      <c r="AD35" s="21">
        <v>6</v>
      </c>
      <c r="AE35" s="21">
        <v>7</v>
      </c>
      <c r="AF35" s="21">
        <v>8</v>
      </c>
      <c r="AG35" s="21">
        <v>9</v>
      </c>
      <c r="AH35" s="21">
        <v>10</v>
      </c>
      <c r="AI35" s="21"/>
      <c r="AJ35" s="21"/>
      <c r="AK35" s="21" t="s">
        <v>31</v>
      </c>
      <c r="AL35" s="21" t="s">
        <v>21</v>
      </c>
      <c r="AM35" s="21">
        <v>2</v>
      </c>
      <c r="AN35" s="21">
        <v>108000</v>
      </c>
      <c r="AO35" s="21">
        <v>108000</v>
      </c>
      <c r="AP35" s="21">
        <v>122000</v>
      </c>
      <c r="AQ35" s="21">
        <v>127000</v>
      </c>
      <c r="AR35" s="21">
        <v>151000</v>
      </c>
      <c r="AS35" s="21">
        <v>188000</v>
      </c>
      <c r="AT35" s="52">
        <v>215000</v>
      </c>
    </row>
    <row r="36" spans="28:46" ht="24" customHeight="1">
      <c r="AB36" s="51" t="s">
        <v>33</v>
      </c>
      <c r="AC36" s="21">
        <v>3</v>
      </c>
      <c r="AD36" s="21">
        <v>11</v>
      </c>
      <c r="AE36" s="21">
        <v>12</v>
      </c>
      <c r="AF36" s="21">
        <v>13</v>
      </c>
      <c r="AG36" s="21">
        <v>14</v>
      </c>
      <c r="AH36" s="21">
        <v>15</v>
      </c>
      <c r="AI36" s="21"/>
      <c r="AJ36" s="21"/>
      <c r="AK36" s="21" t="s">
        <v>31</v>
      </c>
      <c r="AL36" s="21" t="s">
        <v>22</v>
      </c>
      <c r="AM36" s="21">
        <v>3</v>
      </c>
      <c r="AN36" s="21">
        <v>108000</v>
      </c>
      <c r="AO36" s="21">
        <v>108000</v>
      </c>
      <c r="AP36" s="21">
        <v>122000</v>
      </c>
      <c r="AQ36" s="21">
        <v>127000</v>
      </c>
      <c r="AR36" s="21">
        <v>151000</v>
      </c>
      <c r="AS36" s="21">
        <v>188000</v>
      </c>
      <c r="AT36" s="52">
        <v>215000</v>
      </c>
    </row>
    <row r="37" spans="28:46" ht="24" customHeight="1">
      <c r="AB37" s="51"/>
      <c r="AC37" s="21"/>
      <c r="AD37" s="21"/>
      <c r="AE37" s="21"/>
      <c r="AF37" s="21"/>
      <c r="AG37" s="21"/>
      <c r="AH37" s="21"/>
      <c r="AI37" s="21"/>
      <c r="AJ37" s="21"/>
      <c r="AK37" s="21" t="s">
        <v>31</v>
      </c>
      <c r="AL37" s="21" t="s">
        <v>23</v>
      </c>
      <c r="AM37" s="21">
        <v>4</v>
      </c>
      <c r="AN37" s="21">
        <v>93000</v>
      </c>
      <c r="AO37" s="21">
        <v>93000</v>
      </c>
      <c r="AP37" s="21">
        <v>107000</v>
      </c>
      <c r="AQ37" s="21">
        <v>126000</v>
      </c>
      <c r="AR37" s="21">
        <v>146000</v>
      </c>
      <c r="AS37" s="21">
        <v>177000</v>
      </c>
      <c r="AT37" s="52">
        <v>204000</v>
      </c>
    </row>
    <row r="38" spans="28:46" ht="24" customHeight="1">
      <c r="AB38" s="51"/>
      <c r="AC38" s="21"/>
      <c r="AD38" s="21"/>
      <c r="AE38" s="21"/>
      <c r="AF38" s="21"/>
      <c r="AG38" s="21"/>
      <c r="AH38" s="21"/>
      <c r="AI38" s="21"/>
      <c r="AJ38" s="21"/>
      <c r="AK38" s="21" t="s">
        <v>31</v>
      </c>
      <c r="AL38" s="21" t="s">
        <v>24</v>
      </c>
      <c r="AM38" s="21">
        <v>5</v>
      </c>
      <c r="AN38" s="21">
        <v>83000</v>
      </c>
      <c r="AO38" s="21">
        <v>83000</v>
      </c>
      <c r="AP38" s="21">
        <v>97000</v>
      </c>
      <c r="AQ38" s="21">
        <v>119000</v>
      </c>
      <c r="AR38" s="21">
        <v>139000</v>
      </c>
      <c r="AS38" s="21">
        <v>170000</v>
      </c>
      <c r="AT38" s="52">
        <v>199000</v>
      </c>
    </row>
    <row r="39" spans="28:46" ht="24" customHeight="1">
      <c r="AB39" s="51"/>
      <c r="AC39" s="21"/>
      <c r="AD39" s="21"/>
      <c r="AE39" s="21"/>
      <c r="AF39" s="21"/>
      <c r="AG39" s="21"/>
      <c r="AH39" s="21"/>
      <c r="AI39" s="21"/>
      <c r="AJ39" s="21"/>
      <c r="AK39" s="21" t="s">
        <v>32</v>
      </c>
      <c r="AL39" s="21" t="s">
        <v>20</v>
      </c>
      <c r="AM39" s="21">
        <v>6</v>
      </c>
      <c r="AN39" s="21">
        <v>94000</v>
      </c>
      <c r="AO39" s="21">
        <v>94000</v>
      </c>
      <c r="AP39" s="21">
        <v>107000</v>
      </c>
      <c r="AQ39" s="21">
        <v>112000</v>
      </c>
      <c r="AR39" s="21">
        <v>136000</v>
      </c>
      <c r="AS39" s="21">
        <v>172000</v>
      </c>
      <c r="AT39" s="52">
        <v>200000</v>
      </c>
    </row>
    <row r="40" spans="28:46" ht="24" customHeight="1">
      <c r="AB40" s="51" t="s">
        <v>41</v>
      </c>
      <c r="AC40" s="21">
        <v>0</v>
      </c>
      <c r="AD40" s="21"/>
      <c r="AE40" s="21"/>
      <c r="AF40" s="21"/>
      <c r="AG40" s="21"/>
      <c r="AH40" s="21"/>
      <c r="AI40" s="21"/>
      <c r="AJ40" s="21"/>
      <c r="AK40" s="21" t="s">
        <v>32</v>
      </c>
      <c r="AL40" s="21" t="s">
        <v>21</v>
      </c>
      <c r="AM40" s="21">
        <v>7</v>
      </c>
      <c r="AN40" s="21">
        <v>94000</v>
      </c>
      <c r="AO40" s="21">
        <v>94000</v>
      </c>
      <c r="AP40" s="21">
        <v>107000</v>
      </c>
      <c r="AQ40" s="21">
        <v>112000</v>
      </c>
      <c r="AR40" s="21">
        <v>136000</v>
      </c>
      <c r="AS40" s="21">
        <v>172000</v>
      </c>
      <c r="AT40" s="52">
        <v>200000</v>
      </c>
    </row>
    <row r="41" spans="28:46" ht="24" customHeight="1">
      <c r="AB41" s="51" t="s">
        <v>34</v>
      </c>
      <c r="AC41" s="21">
        <v>1</v>
      </c>
      <c r="AD41" s="21"/>
      <c r="AE41" s="21"/>
      <c r="AF41" s="21"/>
      <c r="AG41" s="21"/>
      <c r="AH41" s="21"/>
      <c r="AI41" s="21"/>
      <c r="AJ41" s="21"/>
      <c r="AK41" s="21" t="s">
        <v>32</v>
      </c>
      <c r="AL41" s="21" t="s">
        <v>22</v>
      </c>
      <c r="AM41" s="21">
        <v>8</v>
      </c>
      <c r="AN41" s="21">
        <v>94000</v>
      </c>
      <c r="AO41" s="21">
        <v>94000</v>
      </c>
      <c r="AP41" s="21">
        <v>107000</v>
      </c>
      <c r="AQ41" s="21">
        <v>112000</v>
      </c>
      <c r="AR41" s="21">
        <v>136000</v>
      </c>
      <c r="AS41" s="21">
        <v>172000</v>
      </c>
      <c r="AT41" s="52">
        <v>200000</v>
      </c>
    </row>
    <row r="42" spans="28:46" ht="24" customHeight="1">
      <c r="AB42" s="51" t="s">
        <v>35</v>
      </c>
      <c r="AC42" s="21">
        <v>2</v>
      </c>
      <c r="AD42" s="21"/>
      <c r="AE42" s="21"/>
      <c r="AF42" s="21"/>
      <c r="AG42" s="21"/>
      <c r="AH42" s="21"/>
      <c r="AI42" s="21"/>
      <c r="AJ42" s="21"/>
      <c r="AK42" s="21" t="s">
        <v>32</v>
      </c>
      <c r="AL42" s="21" t="s">
        <v>23</v>
      </c>
      <c r="AM42" s="21">
        <v>9</v>
      </c>
      <c r="AN42" s="21">
        <v>79000</v>
      </c>
      <c r="AO42" s="21">
        <v>79000</v>
      </c>
      <c r="AP42" s="21">
        <v>92000</v>
      </c>
      <c r="AQ42" s="21">
        <v>111000</v>
      </c>
      <c r="AR42" s="21">
        <v>131000</v>
      </c>
      <c r="AS42" s="21">
        <v>161000</v>
      </c>
      <c r="AT42" s="52">
        <v>189000</v>
      </c>
    </row>
    <row r="43" spans="28:46" ht="24" customHeight="1">
      <c r="AB43" s="51" t="s">
        <v>36</v>
      </c>
      <c r="AC43" s="21">
        <v>3</v>
      </c>
      <c r="AD43" s="21"/>
      <c r="AE43" s="21"/>
      <c r="AF43" s="21"/>
      <c r="AG43" s="21"/>
      <c r="AH43" s="21"/>
      <c r="AI43" s="21"/>
      <c r="AJ43" s="21"/>
      <c r="AK43" s="21" t="s">
        <v>32</v>
      </c>
      <c r="AL43" s="21" t="s">
        <v>24</v>
      </c>
      <c r="AM43" s="21">
        <v>10</v>
      </c>
      <c r="AN43" s="21">
        <v>69000</v>
      </c>
      <c r="AO43" s="21">
        <v>69000</v>
      </c>
      <c r="AP43" s="21">
        <v>82000</v>
      </c>
      <c r="AQ43" s="21">
        <v>104000</v>
      </c>
      <c r="AR43" s="21">
        <v>124000</v>
      </c>
      <c r="AS43" s="21">
        <v>154000</v>
      </c>
      <c r="AT43" s="52">
        <v>184000</v>
      </c>
    </row>
    <row r="44" spans="28:46" ht="24" customHeight="1">
      <c r="AB44" s="51" t="s">
        <v>37</v>
      </c>
      <c r="AC44" s="21">
        <v>4</v>
      </c>
      <c r="AD44" s="21"/>
      <c r="AE44" s="21"/>
      <c r="AF44" s="21"/>
      <c r="AG44" s="21"/>
      <c r="AH44" s="21"/>
      <c r="AI44" s="21"/>
      <c r="AJ44" s="21"/>
      <c r="AK44" s="21" t="s">
        <v>33</v>
      </c>
      <c r="AL44" s="21" t="s">
        <v>20</v>
      </c>
      <c r="AM44" s="21">
        <v>11</v>
      </c>
      <c r="AN44" s="21">
        <v>85000</v>
      </c>
      <c r="AO44" s="21">
        <v>85000</v>
      </c>
      <c r="AP44" s="21">
        <v>97000</v>
      </c>
      <c r="AQ44" s="21">
        <v>102000</v>
      </c>
      <c r="AR44" s="21">
        <v>126000</v>
      </c>
      <c r="AS44" s="21">
        <v>162000</v>
      </c>
      <c r="AT44" s="52">
        <v>190000</v>
      </c>
    </row>
    <row r="45" spans="28:46" ht="24" customHeight="1">
      <c r="AB45" s="51" t="s">
        <v>38</v>
      </c>
      <c r="AC45" s="21">
        <v>5</v>
      </c>
      <c r="AD45" s="21"/>
      <c r="AE45" s="21"/>
      <c r="AF45" s="21"/>
      <c r="AG45" s="21"/>
      <c r="AH45" s="21"/>
      <c r="AI45" s="21"/>
      <c r="AJ45" s="21"/>
      <c r="AK45" s="21" t="s">
        <v>33</v>
      </c>
      <c r="AL45" s="21" t="s">
        <v>21</v>
      </c>
      <c r="AM45" s="21">
        <v>12</v>
      </c>
      <c r="AN45" s="21">
        <v>85000</v>
      </c>
      <c r="AO45" s="21">
        <v>85000</v>
      </c>
      <c r="AP45" s="21">
        <v>97000</v>
      </c>
      <c r="AQ45" s="21">
        <v>102000</v>
      </c>
      <c r="AR45" s="21">
        <v>126000</v>
      </c>
      <c r="AS45" s="21">
        <v>162000</v>
      </c>
      <c r="AT45" s="52">
        <v>190000</v>
      </c>
    </row>
    <row r="46" spans="28:46" ht="24" customHeight="1">
      <c r="AB46" s="51" t="s">
        <v>39</v>
      </c>
      <c r="AC46" s="21">
        <v>6</v>
      </c>
      <c r="AD46" s="21"/>
      <c r="AE46" s="21"/>
      <c r="AF46" s="21"/>
      <c r="AG46" s="21"/>
      <c r="AH46" s="21"/>
      <c r="AI46" s="21"/>
      <c r="AJ46" s="21"/>
      <c r="AK46" s="21" t="s">
        <v>33</v>
      </c>
      <c r="AL46" s="21" t="s">
        <v>22</v>
      </c>
      <c r="AM46" s="21">
        <v>13</v>
      </c>
      <c r="AN46" s="21">
        <v>85000</v>
      </c>
      <c r="AO46" s="21">
        <v>85000</v>
      </c>
      <c r="AP46" s="21">
        <v>97000</v>
      </c>
      <c r="AQ46" s="21">
        <v>102000</v>
      </c>
      <c r="AR46" s="21">
        <v>126000</v>
      </c>
      <c r="AS46" s="21">
        <v>162000</v>
      </c>
      <c r="AT46" s="52">
        <v>190000</v>
      </c>
    </row>
    <row r="47" spans="28:46" ht="24" customHeight="1">
      <c r="AB47" s="51"/>
      <c r="AC47" s="21"/>
      <c r="AD47" s="21"/>
      <c r="AE47" s="21"/>
      <c r="AF47" s="21"/>
      <c r="AG47" s="21"/>
      <c r="AH47" s="21"/>
      <c r="AI47" s="21"/>
      <c r="AJ47" s="21"/>
      <c r="AK47" s="21" t="s">
        <v>33</v>
      </c>
      <c r="AL47" s="21" t="s">
        <v>23</v>
      </c>
      <c r="AM47" s="21">
        <v>14</v>
      </c>
      <c r="AN47" s="21">
        <v>70000</v>
      </c>
      <c r="AO47" s="21">
        <v>70000</v>
      </c>
      <c r="AP47" s="21">
        <v>82000</v>
      </c>
      <c r="AQ47" s="21">
        <v>101000</v>
      </c>
      <c r="AR47" s="21">
        <v>121000</v>
      </c>
      <c r="AS47" s="21">
        <v>151000</v>
      </c>
      <c r="AT47" s="52">
        <v>179000</v>
      </c>
    </row>
    <row r="48" spans="28:46" ht="24" customHeight="1" thickBot="1">
      <c r="AB48" s="53"/>
      <c r="AC48" s="54"/>
      <c r="AD48" s="54"/>
      <c r="AE48" s="54"/>
      <c r="AF48" s="54"/>
      <c r="AG48" s="54"/>
      <c r="AH48" s="54"/>
      <c r="AI48" s="54"/>
      <c r="AJ48" s="54"/>
      <c r="AK48" s="54" t="s">
        <v>33</v>
      </c>
      <c r="AL48" s="54" t="s">
        <v>24</v>
      </c>
      <c r="AM48" s="54">
        <v>15</v>
      </c>
      <c r="AN48" s="54">
        <v>60000</v>
      </c>
      <c r="AO48" s="54">
        <v>60000</v>
      </c>
      <c r="AP48" s="54">
        <v>72000</v>
      </c>
      <c r="AQ48" s="54">
        <v>94000</v>
      </c>
      <c r="AR48" s="54">
        <v>114000</v>
      </c>
      <c r="AS48" s="54">
        <v>144000</v>
      </c>
      <c r="AT48" s="55">
        <v>174000</v>
      </c>
    </row>
  </sheetData>
  <sheetProtection selectLockedCells="1"/>
  <mergeCells count="77">
    <mergeCell ref="O9:O10"/>
    <mergeCell ref="B9:B10"/>
    <mergeCell ref="S9:S10"/>
    <mergeCell ref="B4:C4"/>
    <mergeCell ref="E4:G4"/>
    <mergeCell ref="K4:L4"/>
    <mergeCell ref="M4:N4"/>
    <mergeCell ref="B5:C5"/>
    <mergeCell ref="E5:G5"/>
    <mergeCell ref="K5:L5"/>
    <mergeCell ref="M5:N5"/>
    <mergeCell ref="T9:T10"/>
    <mergeCell ref="B6:C6"/>
    <mergeCell ref="E6:G6"/>
    <mergeCell ref="C8:C10"/>
    <mergeCell ref="E8:E10"/>
    <mergeCell ref="F8:G10"/>
    <mergeCell ref="H8:T8"/>
    <mergeCell ref="P9:P10"/>
    <mergeCell ref="Q9:Q10"/>
    <mergeCell ref="R9:R10"/>
    <mergeCell ref="B12:B13"/>
    <mergeCell ref="F12:G12"/>
    <mergeCell ref="F13:G13"/>
    <mergeCell ref="V10:X10"/>
    <mergeCell ref="C11:C13"/>
    <mergeCell ref="D11:D13"/>
    <mergeCell ref="E11:E13"/>
    <mergeCell ref="F11:G11"/>
    <mergeCell ref="V11:X12"/>
    <mergeCell ref="B15:B16"/>
    <mergeCell ref="B18:B19"/>
    <mergeCell ref="H9:H10"/>
    <mergeCell ref="V14:X15"/>
    <mergeCell ref="F15:G15"/>
    <mergeCell ref="F16:G16"/>
    <mergeCell ref="V8:X9"/>
    <mergeCell ref="M9:M10"/>
    <mergeCell ref="N9:N10"/>
    <mergeCell ref="I9:I10"/>
    <mergeCell ref="L9:L10"/>
    <mergeCell ref="F19:G19"/>
    <mergeCell ref="C14:C16"/>
    <mergeCell ref="D14:D16"/>
    <mergeCell ref="E14:E16"/>
    <mergeCell ref="F14:G14"/>
    <mergeCell ref="J9:J10"/>
    <mergeCell ref="K9:K10"/>
    <mergeCell ref="C17:C19"/>
    <mergeCell ref="D17:D19"/>
    <mergeCell ref="E17:E19"/>
    <mergeCell ref="F17:G17"/>
    <mergeCell ref="V17:X18"/>
    <mergeCell ref="F18:G18"/>
    <mergeCell ref="C20:C22"/>
    <mergeCell ref="D20:D22"/>
    <mergeCell ref="E20:E22"/>
    <mergeCell ref="F20:G20"/>
    <mergeCell ref="V20:X21"/>
    <mergeCell ref="F21:G21"/>
    <mergeCell ref="F22:G22"/>
    <mergeCell ref="C23:C25"/>
    <mergeCell ref="D23:D25"/>
    <mergeCell ref="E23:E25"/>
    <mergeCell ref="F23:G23"/>
    <mergeCell ref="V23:X24"/>
    <mergeCell ref="F24:G24"/>
    <mergeCell ref="B21:B22"/>
    <mergeCell ref="B24:B25"/>
    <mergeCell ref="B31:X31"/>
    <mergeCell ref="B32:X32"/>
    <mergeCell ref="F25:G25"/>
    <mergeCell ref="H26:S26"/>
    <mergeCell ref="V26:X26"/>
    <mergeCell ref="B27:X27"/>
    <mergeCell ref="B28:X29"/>
    <mergeCell ref="B30:X30"/>
  </mergeCells>
  <dataValidations count="4">
    <dataValidation type="whole" allowBlank="1" showInputMessage="1" showErrorMessage="1" error="整数で入力ください。小数点以下の数値や数式は入力不可。" sqref="H11:S11 H14:S14 H17:S17 H20:S20 H23:S23">
      <formula1>0</formula1>
      <formula2>350000</formula2>
    </dataValidation>
    <dataValidation type="list" allowBlank="1" showInputMessage="1" showErrorMessage="1" sqref="E6">
      <formula1>$AD$32:$AH$32</formula1>
    </dataValidation>
    <dataValidation type="list" allowBlank="1" showInputMessage="1" showErrorMessage="1" sqref="E5">
      <formula1>$AB$34:$AB$36</formula1>
    </dataValidation>
    <dataValidation type="list" allowBlank="1" showInputMessage="1" showErrorMessage="1" sqref="C11:C25">
      <formula1>$AB$40:$AB$46</formula1>
    </dataValidation>
  </dataValidations>
  <printOptions horizontalCentered="1"/>
  <pageMargins left="0.1968503937007874" right="0.1968503937007874" top="0.5905511811023623" bottom="0.1968503937007874" header="0" footer="0"/>
  <pageSetup horizontalDpi="300" verticalDpi="300" orientation="landscape" paperSize="9" scale="94" r:id="rId2"/>
  <headerFooter alignWithMargins="0">
    <oddHeader>&amp;L
</oddHeader>
  </headerFooter>
  <drawing r:id="rId1"/>
</worksheet>
</file>

<file path=xl/worksheets/sheet9.xml><?xml version="1.0" encoding="utf-8"?>
<worksheet xmlns="http://schemas.openxmlformats.org/spreadsheetml/2006/main" xmlns:r="http://schemas.openxmlformats.org/officeDocument/2006/relationships">
  <sheetPr>
    <tabColor indexed="43"/>
  </sheetPr>
  <dimension ref="A1:N73"/>
  <sheetViews>
    <sheetView view="pageBreakPreview" zoomScaleSheetLayoutView="100" zoomScalePageLayoutView="0" workbookViewId="0" topLeftCell="A1">
      <selection activeCell="N45" sqref="N45"/>
    </sheetView>
  </sheetViews>
  <sheetFormatPr defaultColWidth="9.00390625" defaultRowHeight="13.5"/>
  <cols>
    <col min="1" max="1" width="5.50390625" style="64" customWidth="1"/>
    <col min="2" max="4" width="10.625" style="64" customWidth="1"/>
    <col min="5" max="5" width="12.375" style="64" customWidth="1"/>
    <col min="6" max="6" width="2.125" style="64" customWidth="1"/>
    <col min="7" max="10" width="10.625" style="64" customWidth="1"/>
    <col min="11" max="16384" width="9.00390625" style="64" customWidth="1"/>
  </cols>
  <sheetData>
    <row r="1" spans="1:10" ht="6.75" customHeight="1">
      <c r="A1" s="63"/>
      <c r="B1" s="63"/>
      <c r="C1" s="63"/>
      <c r="D1" s="63"/>
      <c r="E1" s="63"/>
      <c r="F1" s="63"/>
      <c r="G1" s="63"/>
      <c r="H1" s="63"/>
      <c r="I1" s="63"/>
      <c r="J1" s="63"/>
    </row>
    <row r="2" spans="1:10" ht="23.25" customHeight="1">
      <c r="A2" s="293" t="s">
        <v>129</v>
      </c>
      <c r="B2" s="293"/>
      <c r="C2" s="293"/>
      <c r="D2" s="293"/>
      <c r="E2" s="293"/>
      <c r="F2" s="293"/>
      <c r="G2" s="293"/>
      <c r="H2" s="293"/>
      <c r="I2" s="293"/>
      <c r="J2" s="293"/>
    </row>
    <row r="3" spans="1:10" ht="19.5" customHeight="1">
      <c r="A3" s="294" t="s">
        <v>71</v>
      </c>
      <c r="B3" s="294"/>
      <c r="C3" s="65"/>
      <c r="D3" s="65"/>
      <c r="E3" s="65"/>
      <c r="F3" s="65"/>
      <c r="G3" s="66"/>
      <c r="H3" s="66"/>
      <c r="I3" s="66"/>
      <c r="J3" s="67"/>
    </row>
    <row r="4" spans="1:10" ht="18" customHeight="1">
      <c r="A4" s="68"/>
      <c r="B4" s="243" t="s">
        <v>72</v>
      </c>
      <c r="C4" s="245"/>
      <c r="D4" s="263" t="s">
        <v>73</v>
      </c>
      <c r="E4" s="264"/>
      <c r="F4" s="263" t="s">
        <v>74</v>
      </c>
      <c r="G4" s="265"/>
      <c r="H4" s="265"/>
      <c r="I4" s="265"/>
      <c r="J4" s="264"/>
    </row>
    <row r="5" spans="1:10" ht="18" customHeight="1">
      <c r="A5" s="295" t="s">
        <v>68</v>
      </c>
      <c r="B5" s="263"/>
      <c r="C5" s="264"/>
      <c r="D5" s="298"/>
      <c r="E5" s="260"/>
      <c r="F5" s="70"/>
      <c r="G5" s="71"/>
      <c r="H5" s="71"/>
      <c r="I5" s="71"/>
      <c r="J5" s="72"/>
    </row>
    <row r="6" spans="1:10" ht="18" customHeight="1">
      <c r="A6" s="296"/>
      <c r="B6" s="248" t="s">
        <v>75</v>
      </c>
      <c r="C6" s="249"/>
      <c r="D6" s="280">
        <v>50000</v>
      </c>
      <c r="E6" s="281"/>
      <c r="F6" s="75"/>
      <c r="G6" s="76"/>
      <c r="H6" s="76"/>
      <c r="I6" s="76"/>
      <c r="J6" s="77"/>
    </row>
    <row r="7" spans="1:10" ht="18" customHeight="1">
      <c r="A7" s="296"/>
      <c r="B7" s="248"/>
      <c r="C7" s="249"/>
      <c r="D7" s="250"/>
      <c r="E7" s="251"/>
      <c r="F7" s="75"/>
      <c r="G7" s="76"/>
      <c r="H7" s="76"/>
      <c r="I7" s="76"/>
      <c r="J7" s="77"/>
    </row>
    <row r="8" spans="1:10" ht="18" customHeight="1">
      <c r="A8" s="296"/>
      <c r="B8" s="248" t="s">
        <v>76</v>
      </c>
      <c r="C8" s="249"/>
      <c r="D8" s="280" t="s">
        <v>77</v>
      </c>
      <c r="E8" s="281"/>
      <c r="F8" s="277" t="s">
        <v>123</v>
      </c>
      <c r="G8" s="278"/>
      <c r="H8" s="278"/>
      <c r="I8" s="278"/>
      <c r="J8" s="279"/>
    </row>
    <row r="9" spans="1:10" ht="18" customHeight="1">
      <c r="A9" s="296"/>
      <c r="B9" s="248"/>
      <c r="C9" s="249"/>
      <c r="D9" s="280"/>
      <c r="E9" s="281"/>
      <c r="F9" s="277"/>
      <c r="G9" s="278"/>
      <c r="H9" s="278"/>
      <c r="I9" s="278"/>
      <c r="J9" s="279"/>
    </row>
    <row r="10" spans="1:10" ht="18" customHeight="1">
      <c r="A10" s="296"/>
      <c r="B10" s="73"/>
      <c r="C10" s="74"/>
      <c r="D10" s="78"/>
      <c r="E10" s="79"/>
      <c r="F10" s="277"/>
      <c r="G10" s="278"/>
      <c r="H10" s="278"/>
      <c r="I10" s="278"/>
      <c r="J10" s="279"/>
    </row>
    <row r="11" spans="1:10" ht="18" customHeight="1">
      <c r="A11" s="296"/>
      <c r="B11" s="73"/>
      <c r="C11" s="74"/>
      <c r="D11" s="78"/>
      <c r="E11" s="79"/>
      <c r="F11" s="80"/>
      <c r="G11" s="81"/>
      <c r="H11" s="81"/>
      <c r="I11" s="81"/>
      <c r="J11" s="82"/>
    </row>
    <row r="12" spans="1:10" ht="18" customHeight="1">
      <c r="A12" s="297"/>
      <c r="B12" s="282"/>
      <c r="C12" s="283"/>
      <c r="D12" s="284"/>
      <c r="E12" s="285"/>
      <c r="F12" s="83"/>
      <c r="G12" s="84"/>
      <c r="H12" s="85"/>
      <c r="I12" s="86"/>
      <c r="J12" s="87"/>
    </row>
    <row r="13" spans="1:10" ht="18" customHeight="1">
      <c r="A13" s="286" t="s">
        <v>78</v>
      </c>
      <c r="B13" s="88"/>
      <c r="C13" s="89"/>
      <c r="D13" s="90"/>
      <c r="E13" s="91"/>
      <c r="F13" s="92"/>
      <c r="G13" s="76"/>
      <c r="H13" s="76"/>
      <c r="I13" s="76"/>
      <c r="J13" s="77"/>
    </row>
    <row r="14" spans="1:10" ht="18" customHeight="1">
      <c r="A14" s="287"/>
      <c r="B14" s="289" t="s">
        <v>122</v>
      </c>
      <c r="C14" s="290"/>
      <c r="D14" s="280" t="s">
        <v>77</v>
      </c>
      <c r="E14" s="281"/>
      <c r="F14" s="93"/>
      <c r="G14" s="76"/>
      <c r="H14" s="94"/>
      <c r="I14" s="76"/>
      <c r="J14" s="77"/>
    </row>
    <row r="15" spans="1:10" ht="18" customHeight="1">
      <c r="A15" s="287"/>
      <c r="B15" s="248"/>
      <c r="C15" s="249"/>
      <c r="D15" s="250"/>
      <c r="E15" s="251"/>
      <c r="F15" s="253"/>
      <c r="G15" s="254"/>
      <c r="H15" s="254"/>
      <c r="I15" s="254"/>
      <c r="J15" s="255"/>
    </row>
    <row r="16" spans="1:10" ht="18" customHeight="1">
      <c r="A16" s="287"/>
      <c r="B16" s="248" t="s">
        <v>79</v>
      </c>
      <c r="C16" s="249"/>
      <c r="D16" s="280" t="s">
        <v>77</v>
      </c>
      <c r="E16" s="281"/>
      <c r="F16" s="277" t="s">
        <v>80</v>
      </c>
      <c r="G16" s="278"/>
      <c r="H16" s="278"/>
      <c r="I16" s="278"/>
      <c r="J16" s="279"/>
    </row>
    <row r="17" spans="1:10" ht="18" customHeight="1">
      <c r="A17" s="287"/>
      <c r="B17" s="248"/>
      <c r="C17" s="249"/>
      <c r="D17" s="250"/>
      <c r="E17" s="251"/>
      <c r="F17" s="88"/>
      <c r="G17" s="96"/>
      <c r="H17" s="96"/>
      <c r="I17" s="96"/>
      <c r="J17" s="89"/>
    </row>
    <row r="18" spans="1:10" ht="18" customHeight="1">
      <c r="A18" s="287"/>
      <c r="B18" s="248" t="s">
        <v>121</v>
      </c>
      <c r="C18" s="249"/>
      <c r="D18" s="280" t="s">
        <v>77</v>
      </c>
      <c r="E18" s="281"/>
      <c r="F18" s="277" t="s">
        <v>81</v>
      </c>
      <c r="G18" s="278"/>
      <c r="H18" s="278"/>
      <c r="I18" s="278"/>
      <c r="J18" s="279"/>
    </row>
    <row r="19" spans="1:10" ht="18" customHeight="1">
      <c r="A19" s="287"/>
      <c r="B19" s="248"/>
      <c r="C19" s="249"/>
      <c r="D19" s="250"/>
      <c r="E19" s="251"/>
      <c r="F19" s="88"/>
      <c r="G19" s="96"/>
      <c r="H19" s="96"/>
      <c r="I19" s="96"/>
      <c r="J19" s="89"/>
    </row>
    <row r="20" spans="1:10" ht="18" customHeight="1">
      <c r="A20" s="287"/>
      <c r="B20" s="248" t="s">
        <v>82</v>
      </c>
      <c r="C20" s="249"/>
      <c r="D20" s="280" t="s">
        <v>77</v>
      </c>
      <c r="E20" s="281"/>
      <c r="F20" s="253"/>
      <c r="G20" s="254"/>
      <c r="H20" s="254"/>
      <c r="I20" s="254"/>
      <c r="J20" s="255"/>
    </row>
    <row r="21" spans="1:10" ht="18" customHeight="1">
      <c r="A21" s="288"/>
      <c r="B21" s="291"/>
      <c r="C21" s="292"/>
      <c r="D21" s="269"/>
      <c r="E21" s="270"/>
      <c r="F21" s="271"/>
      <c r="G21" s="272"/>
      <c r="H21" s="272"/>
      <c r="I21" s="272"/>
      <c r="J21" s="273"/>
    </row>
    <row r="22" spans="1:10" ht="18" customHeight="1">
      <c r="A22" s="243" t="s">
        <v>83</v>
      </c>
      <c r="B22" s="244"/>
      <c r="C22" s="245"/>
      <c r="D22" s="274" t="s">
        <v>130</v>
      </c>
      <c r="E22" s="275"/>
      <c r="F22" s="243"/>
      <c r="G22" s="244"/>
      <c r="H22" s="244"/>
      <c r="I22" s="244"/>
      <c r="J22" s="245"/>
    </row>
    <row r="23" spans="2:10" ht="18" customHeight="1">
      <c r="B23" s="95"/>
      <c r="C23" s="95"/>
      <c r="D23" s="97"/>
      <c r="E23" s="98"/>
      <c r="F23" s="69"/>
      <c r="G23" s="69"/>
      <c r="H23" s="69"/>
      <c r="I23" s="69"/>
      <c r="J23" s="69"/>
    </row>
    <row r="24" spans="1:10" ht="18" customHeight="1">
      <c r="A24" s="276" t="s">
        <v>84</v>
      </c>
      <c r="B24" s="276"/>
      <c r="C24" s="99"/>
      <c r="D24" s="99"/>
      <c r="E24" s="99"/>
      <c r="F24" s="99"/>
      <c r="G24" s="99"/>
      <c r="H24" s="99"/>
      <c r="I24" s="99"/>
      <c r="J24" s="99"/>
    </row>
    <row r="25" spans="1:10" ht="18" customHeight="1">
      <c r="A25" s="68"/>
      <c r="B25" s="243" t="s">
        <v>72</v>
      </c>
      <c r="C25" s="245"/>
      <c r="D25" s="263" t="s">
        <v>73</v>
      </c>
      <c r="E25" s="264"/>
      <c r="F25" s="263" t="s">
        <v>74</v>
      </c>
      <c r="G25" s="265"/>
      <c r="H25" s="265"/>
      <c r="I25" s="265"/>
      <c r="J25" s="264"/>
    </row>
    <row r="26" spans="1:10" ht="18" customHeight="1">
      <c r="A26" s="266" t="s">
        <v>85</v>
      </c>
      <c r="B26" s="257" t="s">
        <v>86</v>
      </c>
      <c r="C26" s="258"/>
      <c r="D26" s="259" t="s">
        <v>77</v>
      </c>
      <c r="E26" s="260"/>
      <c r="F26" s="263"/>
      <c r="G26" s="265"/>
      <c r="H26" s="265"/>
      <c r="I26" s="265"/>
      <c r="J26" s="264"/>
    </row>
    <row r="27" spans="1:10" ht="18" customHeight="1">
      <c r="A27" s="267"/>
      <c r="B27" s="248" t="s">
        <v>87</v>
      </c>
      <c r="C27" s="249"/>
      <c r="D27" s="262" t="s">
        <v>77</v>
      </c>
      <c r="E27" s="251"/>
      <c r="F27" s="253"/>
      <c r="G27" s="254"/>
      <c r="H27" s="254"/>
      <c r="I27" s="254"/>
      <c r="J27" s="255"/>
    </row>
    <row r="28" spans="1:10" ht="18" customHeight="1">
      <c r="A28" s="267"/>
      <c r="B28" s="248" t="s">
        <v>88</v>
      </c>
      <c r="C28" s="249"/>
      <c r="D28" s="262" t="s">
        <v>77</v>
      </c>
      <c r="E28" s="251"/>
      <c r="F28" s="253"/>
      <c r="G28" s="254"/>
      <c r="H28" s="254"/>
      <c r="I28" s="254"/>
      <c r="J28" s="255"/>
    </row>
    <row r="29" spans="1:10" ht="18" customHeight="1">
      <c r="A29" s="267"/>
      <c r="B29" s="248" t="s">
        <v>89</v>
      </c>
      <c r="C29" s="249"/>
      <c r="D29" s="250" t="s">
        <v>77</v>
      </c>
      <c r="E29" s="251"/>
      <c r="F29" s="253"/>
      <c r="G29" s="254"/>
      <c r="H29" s="254"/>
      <c r="I29" s="254"/>
      <c r="J29" s="255"/>
    </row>
    <row r="30" spans="1:10" ht="18" customHeight="1">
      <c r="A30" s="267"/>
      <c r="B30" s="248" t="s">
        <v>90</v>
      </c>
      <c r="C30" s="249"/>
      <c r="D30" s="262" t="s">
        <v>77</v>
      </c>
      <c r="E30" s="251"/>
      <c r="F30" s="253"/>
      <c r="G30" s="254"/>
      <c r="H30" s="254"/>
      <c r="I30" s="254"/>
      <c r="J30" s="255"/>
    </row>
    <row r="31" spans="1:10" ht="18" customHeight="1">
      <c r="A31" s="267"/>
      <c r="B31" s="248" t="s">
        <v>91</v>
      </c>
      <c r="C31" s="249"/>
      <c r="D31" s="250" t="s">
        <v>77</v>
      </c>
      <c r="E31" s="251"/>
      <c r="F31" s="253"/>
      <c r="G31" s="254"/>
      <c r="H31" s="254"/>
      <c r="I31" s="254"/>
      <c r="J31" s="255"/>
    </row>
    <row r="32" spans="1:10" ht="18" customHeight="1">
      <c r="A32" s="267"/>
      <c r="B32" s="248" t="s">
        <v>92</v>
      </c>
      <c r="C32" s="249"/>
      <c r="D32" s="250" t="s">
        <v>77</v>
      </c>
      <c r="E32" s="251"/>
      <c r="F32" s="253"/>
      <c r="G32" s="254"/>
      <c r="H32" s="254"/>
      <c r="I32" s="254"/>
      <c r="J32" s="255"/>
    </row>
    <row r="33" spans="1:10" ht="18" customHeight="1">
      <c r="A33" s="267"/>
      <c r="B33" s="248" t="s">
        <v>93</v>
      </c>
      <c r="C33" s="249"/>
      <c r="D33" s="250" t="s">
        <v>77</v>
      </c>
      <c r="E33" s="251"/>
      <c r="F33" s="253"/>
      <c r="G33" s="254"/>
      <c r="H33" s="254"/>
      <c r="I33" s="254"/>
      <c r="J33" s="255"/>
    </row>
    <row r="34" spans="1:10" ht="18" customHeight="1">
      <c r="A34" s="267"/>
      <c r="B34" s="248" t="s">
        <v>94</v>
      </c>
      <c r="C34" s="249"/>
      <c r="D34" s="250" t="s">
        <v>77</v>
      </c>
      <c r="E34" s="251"/>
      <c r="F34" s="253"/>
      <c r="G34" s="254"/>
      <c r="H34" s="254"/>
      <c r="I34" s="254"/>
      <c r="J34" s="255"/>
    </row>
    <row r="35" spans="1:10" ht="18" customHeight="1">
      <c r="A35" s="267"/>
      <c r="B35" s="248" t="s">
        <v>95</v>
      </c>
      <c r="C35" s="249"/>
      <c r="D35" s="250" t="s">
        <v>77</v>
      </c>
      <c r="E35" s="251"/>
      <c r="F35" s="253"/>
      <c r="G35" s="254"/>
      <c r="H35" s="254"/>
      <c r="I35" s="254"/>
      <c r="J35" s="255"/>
    </row>
    <row r="36" spans="1:10" ht="18" customHeight="1">
      <c r="A36" s="267"/>
      <c r="B36" s="248" t="s">
        <v>96</v>
      </c>
      <c r="C36" s="249"/>
      <c r="D36" s="250" t="s">
        <v>77</v>
      </c>
      <c r="E36" s="251"/>
      <c r="F36" s="253"/>
      <c r="G36" s="254"/>
      <c r="H36" s="254"/>
      <c r="I36" s="254"/>
      <c r="J36" s="255"/>
    </row>
    <row r="37" spans="1:10" ht="18" customHeight="1">
      <c r="A37" s="268"/>
      <c r="B37" s="239" t="s">
        <v>97</v>
      </c>
      <c r="C37" s="240"/>
      <c r="D37" s="241">
        <v>6000000</v>
      </c>
      <c r="E37" s="242"/>
      <c r="F37" s="243"/>
      <c r="G37" s="244"/>
      <c r="H37" s="244"/>
      <c r="I37" s="244"/>
      <c r="J37" s="245"/>
    </row>
    <row r="38" spans="1:10" ht="18" customHeight="1">
      <c r="A38" s="256" t="s">
        <v>98</v>
      </c>
      <c r="B38" s="257" t="s">
        <v>99</v>
      </c>
      <c r="C38" s="258"/>
      <c r="D38" s="259" t="s">
        <v>77</v>
      </c>
      <c r="E38" s="260"/>
      <c r="F38" s="257" t="s">
        <v>100</v>
      </c>
      <c r="G38" s="261"/>
      <c r="H38" s="261"/>
      <c r="I38" s="261"/>
      <c r="J38" s="258"/>
    </row>
    <row r="39" spans="1:10" ht="18" customHeight="1">
      <c r="A39" s="256"/>
      <c r="B39" s="248" t="s">
        <v>101</v>
      </c>
      <c r="C39" s="249"/>
      <c r="D39" s="250" t="s">
        <v>77</v>
      </c>
      <c r="E39" s="251"/>
      <c r="F39" s="253"/>
      <c r="G39" s="254"/>
      <c r="H39" s="254"/>
      <c r="I39" s="254"/>
      <c r="J39" s="255"/>
    </row>
    <row r="40" spans="1:10" ht="18" customHeight="1">
      <c r="A40" s="256"/>
      <c r="B40" s="248" t="s">
        <v>102</v>
      </c>
      <c r="C40" s="249"/>
      <c r="D40" s="250" t="s">
        <v>77</v>
      </c>
      <c r="E40" s="251"/>
      <c r="F40" s="248" t="s">
        <v>100</v>
      </c>
      <c r="G40" s="252"/>
      <c r="H40" s="252"/>
      <c r="I40" s="252"/>
      <c r="J40" s="249"/>
    </row>
    <row r="41" spans="1:10" ht="18" customHeight="1">
      <c r="A41" s="256"/>
      <c r="B41" s="248" t="s">
        <v>103</v>
      </c>
      <c r="C41" s="249"/>
      <c r="D41" s="250" t="s">
        <v>77</v>
      </c>
      <c r="E41" s="251"/>
      <c r="F41" s="248" t="s">
        <v>100</v>
      </c>
      <c r="G41" s="252"/>
      <c r="H41" s="252"/>
      <c r="I41" s="252"/>
      <c r="J41" s="249"/>
    </row>
    <row r="42" spans="1:10" ht="18" customHeight="1">
      <c r="A42" s="256"/>
      <c r="B42" s="248" t="s">
        <v>104</v>
      </c>
      <c r="C42" s="249"/>
      <c r="D42" s="250" t="s">
        <v>77</v>
      </c>
      <c r="E42" s="251"/>
      <c r="F42" s="253"/>
      <c r="G42" s="254"/>
      <c r="H42" s="254"/>
      <c r="I42" s="254"/>
      <c r="J42" s="255"/>
    </row>
    <row r="43" spans="1:10" ht="18" customHeight="1">
      <c r="A43" s="256"/>
      <c r="B43" s="239" t="s">
        <v>105</v>
      </c>
      <c r="C43" s="240"/>
      <c r="D43" s="241">
        <v>3000000</v>
      </c>
      <c r="E43" s="242"/>
      <c r="F43" s="243"/>
      <c r="G43" s="244"/>
      <c r="H43" s="244"/>
      <c r="I43" s="244"/>
      <c r="J43" s="245"/>
    </row>
    <row r="44" spans="1:10" ht="18" customHeight="1">
      <c r="A44" s="243" t="s">
        <v>83</v>
      </c>
      <c r="B44" s="244"/>
      <c r="C44" s="245"/>
      <c r="D44" s="246">
        <v>9000000</v>
      </c>
      <c r="E44" s="247"/>
      <c r="F44" s="243"/>
      <c r="G44" s="244"/>
      <c r="H44" s="244"/>
      <c r="I44" s="244"/>
      <c r="J44" s="245"/>
    </row>
    <row r="45" spans="2:10" ht="18" customHeight="1">
      <c r="B45" s="95"/>
      <c r="C45" s="95"/>
      <c r="D45" s="100"/>
      <c r="E45" s="101"/>
      <c r="F45" s="95"/>
      <c r="G45" s="95"/>
      <c r="H45" s="95"/>
      <c r="I45" s="95"/>
      <c r="J45" s="95"/>
    </row>
    <row r="46" spans="2:14" ht="18" customHeight="1">
      <c r="B46" s="102" t="s">
        <v>106</v>
      </c>
      <c r="C46" s="102"/>
      <c r="D46" s="102"/>
      <c r="E46" s="102"/>
      <c r="F46" s="102"/>
      <c r="G46" s="102"/>
      <c r="H46" s="102"/>
      <c r="I46" s="102"/>
      <c r="J46" s="102"/>
      <c r="K46" s="102"/>
      <c r="L46" s="102"/>
      <c r="M46" s="102"/>
      <c r="N46" s="102"/>
    </row>
    <row r="47" spans="2:14" ht="18" customHeight="1">
      <c r="B47" s="102" t="s">
        <v>124</v>
      </c>
      <c r="C47" s="102"/>
      <c r="D47" s="102"/>
      <c r="E47" s="103"/>
      <c r="G47" s="103" t="s">
        <v>107</v>
      </c>
      <c r="H47" s="103" t="s">
        <v>120</v>
      </c>
      <c r="I47" s="103"/>
      <c r="J47" s="102"/>
      <c r="K47" s="102"/>
      <c r="L47" s="102"/>
      <c r="M47" s="102"/>
      <c r="N47" s="102"/>
    </row>
    <row r="48" spans="2:14" ht="18" customHeight="1">
      <c r="B48" s="102"/>
      <c r="C48" s="102"/>
      <c r="D48" s="102"/>
      <c r="E48" s="103"/>
      <c r="G48" s="103"/>
      <c r="H48" s="103"/>
      <c r="I48" s="103"/>
      <c r="J48" s="102"/>
      <c r="K48" s="102"/>
      <c r="L48" s="102"/>
      <c r="M48" s="102"/>
      <c r="N48" s="102"/>
    </row>
    <row r="49" spans="2:14" ht="18" customHeight="1">
      <c r="B49" s="102"/>
      <c r="C49" s="102"/>
      <c r="D49" s="102"/>
      <c r="E49" s="103"/>
      <c r="G49" s="103" t="s">
        <v>108</v>
      </c>
      <c r="H49" s="103" t="s">
        <v>119</v>
      </c>
      <c r="I49" s="103"/>
      <c r="J49" s="104" t="s">
        <v>109</v>
      </c>
      <c r="K49" s="237"/>
      <c r="L49" s="237"/>
      <c r="M49" s="237"/>
      <c r="N49" s="237"/>
    </row>
    <row r="50" ht="18" customHeight="1"/>
    <row r="51" spans="1:11" ht="18" customHeight="1">
      <c r="A51" s="238" t="s">
        <v>143</v>
      </c>
      <c r="B51" s="238"/>
      <c r="C51" s="238"/>
      <c r="D51" s="238"/>
      <c r="E51" s="238"/>
      <c r="F51" s="238"/>
      <c r="G51" s="238"/>
      <c r="H51" s="238"/>
      <c r="I51" s="238"/>
      <c r="J51" s="238"/>
      <c r="K51" s="105"/>
    </row>
    <row r="52" spans="1:9" ht="18" customHeight="1">
      <c r="A52" s="106" t="s">
        <v>110</v>
      </c>
      <c r="B52" s="76"/>
      <c r="C52" s="76"/>
      <c r="D52" s="76"/>
      <c r="E52" s="76"/>
      <c r="F52" s="76"/>
      <c r="G52" s="76"/>
      <c r="H52" s="76"/>
      <c r="I52" s="76"/>
    </row>
    <row r="53" spans="1:9" ht="18" customHeight="1">
      <c r="A53" s="106" t="s">
        <v>111</v>
      </c>
      <c r="B53" s="76"/>
      <c r="C53" s="76"/>
      <c r="D53" s="76"/>
      <c r="E53" s="76"/>
      <c r="F53" s="76"/>
      <c r="G53" s="76"/>
      <c r="H53" s="107"/>
      <c r="I53" s="107"/>
    </row>
    <row r="54" spans="1:9" ht="18" customHeight="1">
      <c r="A54" s="106" t="s">
        <v>112</v>
      </c>
      <c r="B54" s="76"/>
      <c r="C54" s="76"/>
      <c r="D54" s="76"/>
      <c r="E54" s="76"/>
      <c r="F54" s="76"/>
      <c r="G54" s="76"/>
      <c r="H54" s="76"/>
      <c r="I54" s="76"/>
    </row>
    <row r="55" spans="1:9" ht="18" customHeight="1">
      <c r="A55" s="108" t="s">
        <v>118</v>
      </c>
      <c r="B55" s="76"/>
      <c r="C55" s="76"/>
      <c r="D55" s="76"/>
      <c r="E55" s="76"/>
      <c r="F55" s="76"/>
      <c r="G55" s="76"/>
      <c r="H55" s="76"/>
      <c r="I55" s="76"/>
    </row>
    <row r="56" spans="1:9" ht="18" customHeight="1">
      <c r="A56" s="106" t="s">
        <v>117</v>
      </c>
      <c r="B56" s="76"/>
      <c r="C56" s="76"/>
      <c r="D56" s="76"/>
      <c r="E56" s="76"/>
      <c r="F56" s="76"/>
      <c r="G56" s="76"/>
      <c r="H56" s="76"/>
      <c r="I56" s="76"/>
    </row>
    <row r="57" spans="1:9" ht="18" customHeight="1">
      <c r="A57" s="106"/>
      <c r="B57" s="76" t="s">
        <v>144</v>
      </c>
      <c r="C57" s="76"/>
      <c r="D57" s="76"/>
      <c r="E57" s="76"/>
      <c r="F57" s="76"/>
      <c r="G57" s="76"/>
      <c r="H57" s="76"/>
      <c r="I57" s="76"/>
    </row>
    <row r="58" spans="1:2" ht="18" customHeight="1">
      <c r="A58" s="106"/>
      <c r="B58" s="76"/>
    </row>
    <row r="59" spans="1:9" ht="18" customHeight="1">
      <c r="A59" s="108" t="s">
        <v>113</v>
      </c>
      <c r="B59" s="76"/>
      <c r="C59" s="76"/>
      <c r="D59" s="76"/>
      <c r="E59" s="76"/>
      <c r="F59" s="76"/>
      <c r="G59" s="76"/>
      <c r="H59" s="107"/>
      <c r="I59" s="107"/>
    </row>
    <row r="60" spans="1:9" ht="18" customHeight="1">
      <c r="A60" s="106"/>
      <c r="B60" s="76" t="s">
        <v>145</v>
      </c>
      <c r="C60" s="76"/>
      <c r="D60" s="76"/>
      <c r="E60" s="76"/>
      <c r="F60" s="76"/>
      <c r="G60" s="76"/>
      <c r="H60" s="76"/>
      <c r="I60" s="76"/>
    </row>
    <row r="61" spans="1:9" ht="15" customHeight="1">
      <c r="A61" s="76"/>
      <c r="B61" s="76"/>
      <c r="C61" s="76"/>
      <c r="D61" s="76"/>
      <c r="E61" s="76"/>
      <c r="F61" s="76"/>
      <c r="G61" s="76"/>
      <c r="H61" s="76"/>
      <c r="I61" s="76"/>
    </row>
    <row r="65" ht="14.25" customHeight="1"/>
    <row r="66" ht="14.25" customHeight="1"/>
    <row r="67" spans="2:10" ht="12">
      <c r="B67" s="102"/>
      <c r="C67" s="102"/>
      <c r="D67" s="102"/>
      <c r="E67" s="102"/>
      <c r="F67" s="102"/>
      <c r="G67" s="102"/>
      <c r="H67" s="102"/>
      <c r="I67" s="102"/>
      <c r="J67" s="102"/>
    </row>
    <row r="68" spans="2:10" ht="12">
      <c r="B68" s="102"/>
      <c r="C68" s="102"/>
      <c r="D68" s="102"/>
      <c r="E68" s="102"/>
      <c r="F68" s="102"/>
      <c r="G68" s="102"/>
      <c r="H68" s="102"/>
      <c r="I68" s="102"/>
      <c r="J68" s="102"/>
    </row>
    <row r="69" spans="2:10" ht="12">
      <c r="B69" s="102"/>
      <c r="C69" s="102"/>
      <c r="D69" s="102"/>
      <c r="E69" s="102"/>
      <c r="F69" s="102"/>
      <c r="G69" s="102"/>
      <c r="H69" s="102"/>
      <c r="I69" s="102"/>
      <c r="J69" s="102"/>
    </row>
    <row r="70" spans="2:10" ht="12">
      <c r="B70" s="102"/>
      <c r="C70" s="102"/>
      <c r="D70" s="102"/>
      <c r="E70" s="102"/>
      <c r="F70" s="102"/>
      <c r="G70" s="102"/>
      <c r="H70" s="102"/>
      <c r="I70" s="102"/>
      <c r="J70" s="102"/>
    </row>
    <row r="71" spans="2:10" ht="12">
      <c r="B71" s="102"/>
      <c r="C71" s="102"/>
      <c r="D71" s="237"/>
      <c r="E71" s="237"/>
      <c r="F71" s="237"/>
      <c r="G71" s="237"/>
      <c r="H71" s="237"/>
      <c r="I71" s="237"/>
      <c r="J71" s="237"/>
    </row>
    <row r="72" spans="2:10" ht="12">
      <c r="B72" s="102"/>
      <c r="C72" s="102"/>
      <c r="D72" s="102"/>
      <c r="E72" s="102"/>
      <c r="F72" s="102"/>
      <c r="G72" s="102"/>
      <c r="H72" s="102"/>
      <c r="I72" s="102"/>
      <c r="J72" s="102"/>
    </row>
    <row r="73" spans="2:10" ht="12">
      <c r="B73" s="102"/>
      <c r="C73" s="102"/>
      <c r="D73" s="237"/>
      <c r="E73" s="237"/>
      <c r="F73" s="237"/>
      <c r="G73" s="237"/>
      <c r="H73" s="237"/>
      <c r="I73" s="237"/>
      <c r="J73" s="237"/>
    </row>
  </sheetData>
  <sheetProtection/>
  <mergeCells count="111">
    <mergeCell ref="A2:J2"/>
    <mergeCell ref="A3:B3"/>
    <mergeCell ref="B4:C4"/>
    <mergeCell ref="D4:E4"/>
    <mergeCell ref="F4:J4"/>
    <mergeCell ref="A5:A12"/>
    <mergeCell ref="B5:C5"/>
    <mergeCell ref="D5:E5"/>
    <mergeCell ref="B6:C6"/>
    <mergeCell ref="D6:E6"/>
    <mergeCell ref="B7:C7"/>
    <mergeCell ref="D7:E7"/>
    <mergeCell ref="B8:C8"/>
    <mergeCell ref="D8:E8"/>
    <mergeCell ref="F8:J10"/>
    <mergeCell ref="B9:C9"/>
    <mergeCell ref="D9:E9"/>
    <mergeCell ref="B12:C12"/>
    <mergeCell ref="D12:E12"/>
    <mergeCell ref="A13:A21"/>
    <mergeCell ref="B14:C14"/>
    <mergeCell ref="D14:E14"/>
    <mergeCell ref="B15:C15"/>
    <mergeCell ref="D15:E15"/>
    <mergeCell ref="B18:C18"/>
    <mergeCell ref="D18:E18"/>
    <mergeCell ref="B21:C21"/>
    <mergeCell ref="F15:J15"/>
    <mergeCell ref="B16:C16"/>
    <mergeCell ref="D16:E16"/>
    <mergeCell ref="F16:J16"/>
    <mergeCell ref="B17:C17"/>
    <mergeCell ref="D17:E17"/>
    <mergeCell ref="F18:J18"/>
    <mergeCell ref="B19:C19"/>
    <mergeCell ref="D19:E19"/>
    <mergeCell ref="B20:C20"/>
    <mergeCell ref="D20:E20"/>
    <mergeCell ref="F20:J20"/>
    <mergeCell ref="D21:E21"/>
    <mergeCell ref="F21:J21"/>
    <mergeCell ref="A22:C22"/>
    <mergeCell ref="D22:E22"/>
    <mergeCell ref="F22:J22"/>
    <mergeCell ref="A24:B24"/>
    <mergeCell ref="B25:C25"/>
    <mergeCell ref="D25:E25"/>
    <mergeCell ref="F25:J25"/>
    <mergeCell ref="A26:A37"/>
    <mergeCell ref="B26:C26"/>
    <mergeCell ref="D26:E26"/>
    <mergeCell ref="F26:J26"/>
    <mergeCell ref="B27:C27"/>
    <mergeCell ref="D27:E27"/>
    <mergeCell ref="F27:J27"/>
    <mergeCell ref="B28:C28"/>
    <mergeCell ref="D28:E28"/>
    <mergeCell ref="F28:J28"/>
    <mergeCell ref="B29:C29"/>
    <mergeCell ref="D29:E29"/>
    <mergeCell ref="F29:J29"/>
    <mergeCell ref="B30:C30"/>
    <mergeCell ref="D30:E30"/>
    <mergeCell ref="F30:J30"/>
    <mergeCell ref="B31:C31"/>
    <mergeCell ref="D31:E31"/>
    <mergeCell ref="F31:J31"/>
    <mergeCell ref="B32:C32"/>
    <mergeCell ref="D32:E32"/>
    <mergeCell ref="F32:J32"/>
    <mergeCell ref="B33:C33"/>
    <mergeCell ref="D33:E33"/>
    <mergeCell ref="F33:J33"/>
    <mergeCell ref="B34:C34"/>
    <mergeCell ref="D34:E34"/>
    <mergeCell ref="F34:J34"/>
    <mergeCell ref="B35:C35"/>
    <mergeCell ref="D35:E35"/>
    <mergeCell ref="F35:J35"/>
    <mergeCell ref="B36:C36"/>
    <mergeCell ref="D36:E36"/>
    <mergeCell ref="F36:J36"/>
    <mergeCell ref="B37:C37"/>
    <mergeCell ref="D37:E37"/>
    <mergeCell ref="F37:J37"/>
    <mergeCell ref="A38:A43"/>
    <mergeCell ref="B38:C38"/>
    <mergeCell ref="D38:E38"/>
    <mergeCell ref="F38:J38"/>
    <mergeCell ref="B39:C39"/>
    <mergeCell ref="D39:E39"/>
    <mergeCell ref="F39:J39"/>
    <mergeCell ref="B40:C40"/>
    <mergeCell ref="D40:E40"/>
    <mergeCell ref="F40:J40"/>
    <mergeCell ref="B41:C41"/>
    <mergeCell ref="D41:E41"/>
    <mergeCell ref="F41:J41"/>
    <mergeCell ref="B42:C42"/>
    <mergeCell ref="D42:E42"/>
    <mergeCell ref="F42:J42"/>
    <mergeCell ref="K49:N49"/>
    <mergeCell ref="A51:J51"/>
    <mergeCell ref="D71:J71"/>
    <mergeCell ref="D73:J73"/>
    <mergeCell ref="B43:C43"/>
    <mergeCell ref="D43:E43"/>
    <mergeCell ref="F43:J43"/>
    <mergeCell ref="A44:C44"/>
    <mergeCell ref="D44:E44"/>
    <mergeCell ref="F44:J44"/>
  </mergeCells>
  <printOptions horizontalCentered="1" verticalCentered="1"/>
  <pageMargins left="0.7874015748031497" right="0.7874015748031497" top="0.7874015748031497" bottom="0.7874015748031497" header="0.31496062992125984" footer="0.31496062992125984"/>
  <pageSetup horizontalDpi="300" verticalDpi="3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笠 真由美</dc:creator>
  <cp:keywords/>
  <dc:description/>
  <cp:lastModifiedBy>Windows ユーザー</cp:lastModifiedBy>
  <cp:lastPrinted>2023-11-13T04:55:14Z</cp:lastPrinted>
  <dcterms:created xsi:type="dcterms:W3CDTF">1997-01-08T22:48:59Z</dcterms:created>
  <dcterms:modified xsi:type="dcterms:W3CDTF">2023-11-13T06:24:02Z</dcterms:modified>
  <cp:category/>
  <cp:version/>
  <cp:contentType/>
  <cp:contentStatus/>
</cp:coreProperties>
</file>